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Franz\Documents\Internet\Artekuranz 2020\"/>
    </mc:Choice>
  </mc:AlternateContent>
  <xr:revisionPtr revIDLastSave="0" documentId="8_{49C7C680-08BB-4E39-844E-78EDF30ED22A}" xr6:coauthVersionLast="45" xr6:coauthVersionMax="45" xr10:uidLastSave="{00000000-0000-0000-0000-000000000000}"/>
  <bookViews>
    <workbookView xWindow="-120" yWindow="-120" windowWidth="29040" windowHeight="15840" xr2:uid="{00000000-000D-0000-FFFF-FFFF00000000}"/>
  </bookViews>
  <sheets>
    <sheet name="Tabelle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0" i="1" l="1"/>
  <c r="J71" i="1"/>
  <c r="J70" i="1"/>
  <c r="S46" i="1"/>
  <c r="Z46" i="1" s="1"/>
  <c r="Z50" i="1"/>
  <c r="S45" i="1"/>
  <c r="Z45" i="1" s="1"/>
  <c r="S44" i="1"/>
  <c r="Z44" i="1" s="1"/>
  <c r="Z40" i="1"/>
  <c r="Z41" i="1"/>
  <c r="Z39" i="1"/>
  <c r="Y40" i="1"/>
  <c r="Y41" i="1"/>
  <c r="X41" i="1"/>
  <c r="X40" i="1"/>
  <c r="W41" i="1"/>
  <c r="W39" i="1"/>
  <c r="W40" i="1"/>
  <c r="V41" i="1"/>
  <c r="V40" i="1"/>
  <c r="U41" i="1"/>
  <c r="T40" i="1"/>
  <c r="T43" i="1"/>
  <c r="T41" i="1"/>
  <c r="U40" i="1"/>
  <c r="X39" i="1"/>
  <c r="Y39" i="1"/>
  <c r="V39" i="1"/>
  <c r="U39" i="1"/>
  <c r="T39" i="1"/>
  <c r="C56" i="1"/>
  <c r="C55" i="1"/>
  <c r="B30" i="1"/>
  <c r="B2" i="1"/>
  <c r="B32" i="1"/>
  <c r="B31" i="1"/>
  <c r="B28" i="1"/>
  <c r="H86" i="1"/>
  <c r="V43" i="1"/>
  <c r="X43" i="1"/>
  <c r="W43" i="1"/>
  <c r="U43" i="1"/>
  <c r="Z49" i="1"/>
  <c r="Y43" i="1" l="1"/>
  <c r="Z43" i="1" s="1"/>
  <c r="Z47" i="1" s="1"/>
  <c r="J69" i="1" s="1"/>
  <c r="J7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Franz Heinemann</author>
  </authors>
  <commentList>
    <comment ref="L48" authorId="0" shapeId="0" xr:uid="{00000000-0006-0000-0000-000001000000}">
      <text>
        <r>
          <rPr>
            <b/>
            <sz val="9"/>
            <color indexed="81"/>
            <rFont val="Segoe UI"/>
            <family val="2"/>
          </rPr>
          <t>Für Betriebe über 5.000.000,- € Umsatz steht der Schnellrechner nicht zur Verfügung. Bitte füllen Sie die Exceldatei aus und senden Sie uns diese ohne Unterschrift per Email zu. Wir machen Ihnen umgehend ein individuelles Angeobt.</t>
        </r>
      </text>
    </comment>
    <comment ref="L49" authorId="0" shapeId="0" xr:uid="{00000000-0006-0000-0000-000002000000}">
      <text>
        <r>
          <rPr>
            <b/>
            <sz val="9"/>
            <color indexed="81"/>
            <rFont val="Segoe UI"/>
            <family val="2"/>
          </rPr>
          <t>Für Betriebe über 5.000.000,- € Umsatz steht der Schnellrechner nicht zur Verfügung. Bitte füllen Sie die Exceldatei aus und senden Sie uns diese ohne Unterschrift per Email zu. Wir machen Ihnen umgehend ein individuelles Angeobt.</t>
        </r>
      </text>
    </comment>
    <comment ref="L50" authorId="0" shapeId="0" xr:uid="{00000000-0006-0000-0000-000003000000}">
      <text>
        <r>
          <rPr>
            <b/>
            <sz val="9"/>
            <color indexed="81"/>
            <rFont val="Segoe UI"/>
            <family val="2"/>
          </rPr>
          <t>Für Betriebe über 5.000.000,- € Umsatz steht der Schnellrechner nicht zur Verfügung. Bitte füllen Sie die Exceldatei aus und senden Sie uns diese ohne Unterschrift per Email zu. Wir machen Ihnen umgehend ein individuelles Angeobt.</t>
        </r>
      </text>
    </comment>
    <comment ref="E57" authorId="0" shapeId="0" xr:uid="{00000000-0006-0000-0000-000004000000}">
      <text>
        <r>
          <rPr>
            <sz val="9"/>
            <color indexed="81"/>
            <rFont val="Segoe UI"/>
            <family val="2"/>
          </rPr>
          <t xml:space="preserve">Wenn z. B. eine Fehlbedienung der Steuerungssoftware das IT-System einer Produktionsstraße schädigt und einen Produktionsstillstand auslöst, übernimmt die Versicherung die Kosten der Betriebsunterbrechung. Die Versicherungssumme hierfür beträgt max. 100.000 EUR.
</t>
        </r>
      </text>
    </comment>
    <comment ref="E58" authorId="0" shapeId="0" xr:uid="{00000000-0006-0000-0000-000005000000}">
      <text>
        <r>
          <rPr>
            <sz val="9"/>
            <color indexed="81"/>
            <rFont val="Segoe UI"/>
            <family val="2"/>
          </rPr>
          <t xml:space="preserve">Überweist das Unternehmen oder ein Hacker infolge eines Cyber-Angriffs (z. B. Veränderung von Kontodaten) von Unternehmenskonten irrtümlich und ohne Rechtsgrund Geld, ersetzt die Versicherung den hieraus entstandenen Schaden. Auch wenn Hacker das Telefonsystem unberechtigt nutzen, übernimmt die Versicherung die entsprechenden Mehrkosten. Die Versicherungssumme hierfür beträgt max. 100.000 EUR.
</t>
        </r>
      </text>
    </comment>
  </commentList>
</comments>
</file>

<file path=xl/sharedStrings.xml><?xml version="1.0" encoding="utf-8"?>
<sst xmlns="http://schemas.openxmlformats.org/spreadsheetml/2006/main" count="119" uniqueCount="67">
  <si>
    <t xml:space="preserve"> </t>
  </si>
  <si>
    <t>Juni 2020</t>
  </si>
  <si>
    <t>Wozu braucht man eine Cyberversicherung?</t>
  </si>
  <si>
    <t>Heinemann</t>
  </si>
  <si>
    <t>Kommunikations- und Informationstechnologien bilden das Rückgrat der modernen Unternehmenswelt. Dank der fortschreitenden Digitalisierung gelingt es,</t>
  </si>
  <si>
    <t>Versicherungmakler GmbH</t>
  </si>
  <si>
    <t xml:space="preserve">immer effizientere Lösungen für den Betriebsablauf zu entwickeln. Diese Entwicklung birgt jedoch auch neue Risiken. Denn aufgrund der Vernetzung sind Unternehmen </t>
  </si>
  <si>
    <t>Seydelstr. 16</t>
  </si>
  <si>
    <t>anfällig wie nie zuvor für Cyber-Attacken wie Hacking und Phishing, Datenschutzverstöße und Datenverlust.</t>
  </si>
  <si>
    <t>Tel.:  030/ 22311-122</t>
  </si>
  <si>
    <t>Fax: 030 223 11 199</t>
  </si>
  <si>
    <t>Was ist versichert?</t>
  </si>
  <si>
    <t>e-mail: info@h-h.de</t>
  </si>
  <si>
    <t>Diese Versicherung bietet Ihnen Versicherungsschutz, wenn Ihr Unternehmen Opfer einer Informationssicherheitsverletzung wird oder Sie oder eine der versicherten Personen</t>
  </si>
  <si>
    <t>10117 Berlin</t>
  </si>
  <si>
    <t>Darüberhinaus</t>
  </si>
  <si>
    <t>&gt; die Kosten für die Wiederherstellung der Daten und der Funktionsfähigkeit des Computersystems</t>
  </si>
  <si>
    <t>&gt; die Kosten und den entgangenen Gewinn durch eine daraus entstehende Betriebsunterbrechung</t>
  </si>
  <si>
    <t>&gt; die Informationskosten, wenn Sie Kunden über den Verlust von Daten informieren müssen</t>
  </si>
  <si>
    <t>&gt; die Kosten für die Behebung einer Sicherheitslücke, die für einen Cyberangriff ursächlich war</t>
  </si>
  <si>
    <t>www.artekuranz.com</t>
  </si>
  <si>
    <t>Interessent/ Firma</t>
  </si>
  <si>
    <t>Anfrage vom:</t>
  </si>
  <si>
    <t>Vor- und Zuname/ Firma</t>
  </si>
  <si>
    <t xml:space="preserve">Tel.: </t>
  </si>
  <si>
    <t>Handy:</t>
  </si>
  <si>
    <t>Straße</t>
  </si>
  <si>
    <t>Fax:</t>
  </si>
  <si>
    <t>PLZ, Ort</t>
  </si>
  <si>
    <t>e-mail:</t>
  </si>
  <si>
    <t>Internet</t>
  </si>
  <si>
    <t>Schnellrechner für Ihre Cyberversicherung</t>
  </si>
  <si>
    <t>Cyberdiebstahl</t>
  </si>
  <si>
    <t>Betriebsunterbrechung</t>
  </si>
  <si>
    <t>Jahresumsatz (ohne Mwst) bis zu</t>
  </si>
  <si>
    <t>über 5.000.000 €</t>
  </si>
  <si>
    <t>SB</t>
  </si>
  <si>
    <t>bitte nur ein mal mit "x" ankreuzen</t>
  </si>
  <si>
    <t>Gewünschte Versicherungssumme</t>
  </si>
  <si>
    <t>höhere Versicherungssummen auf Anfrage möglich.</t>
  </si>
  <si>
    <t xml:space="preserve">Die Selbstbeteiligung pro Schadensfall beträgt 2500,- € </t>
  </si>
  <si>
    <t>Zusatzbausteine</t>
  </si>
  <si>
    <t>bitte mit "x" ankreuzen, wenn gewünscht oder zutreffend</t>
  </si>
  <si>
    <t>Reduzierung der Selbstbeteiligung auf 1000,- € pro Schadensfall</t>
  </si>
  <si>
    <t>Betriebsunterbrechung aufgrund fehlerhafter Bedienung</t>
  </si>
  <si>
    <t>Cyberdiebstahl/ Telefonkosten</t>
  </si>
  <si>
    <t>Speichern Sie mehr als 10.000 personenbezogene Datensätze?</t>
  </si>
  <si>
    <t>Bedingungen + Informationen</t>
  </si>
  <si>
    <t>Versicherungsbedingungen Cyberschutz</t>
  </si>
  <si>
    <t>Prämienberechnung und Angebot</t>
  </si>
  <si>
    <t>Zahlweise</t>
  </si>
  <si>
    <t>bitte gewünschte Zahlweise mit "x" markieren (nur einmal)</t>
  </si>
  <si>
    <t>jährlich</t>
  </si>
  <si>
    <t>1/2 jährlich (+ 3%)</t>
  </si>
  <si>
    <t>1/4 jährlich (+ 5%)</t>
  </si>
  <si>
    <t>Prämie lt. Zahlungsweise inkl. Versicherungssteuer:</t>
  </si>
  <si>
    <t>Bei Beantragung bitte unbedingt durchlesen und bestätigen!</t>
  </si>
  <si>
    <t xml:space="preserve">    Maklereinzelauftrag</t>
  </si>
  <si>
    <t xml:space="preserve">  (gemäß EU-Vermittlerrichtlinie)</t>
  </si>
  <si>
    <t>Ich/wir beauftrage(n) die Artekuranz GmbH &amp; Co, KG mit der Vermittlung einer Cyberversicherung. Eine weitergehende Beratung anderer Versicherungsverträge wünschen wir nicht.</t>
  </si>
  <si>
    <t xml:space="preserve">Der Kunde/die Kundin wünscht im Rahmen des Online-Abschlusses ausdrücklich die beantragte Versicherung, mit dem beantragten Tarif. </t>
  </si>
  <si>
    <t>Auf eine Beratung und Dokumentation wird ausdrücklich verzichtet.</t>
  </si>
  <si>
    <t>Hinweis: Der Kunde wird hiermit darauf hingewiesen, dass sich der Beratungsverzicht nachteilig auf die Möglichkeit auswirken kann, gegen</t>
  </si>
  <si>
    <t xml:space="preserve"> den Versicherungsvermittler einen Schadenersatzanspruch wegen Verletzung von Beratungs- und Dokumentationspflichten geltend zu machen.</t>
  </si>
  <si>
    <t xml:space="preserve">  </t>
  </si>
  <si>
    <t>wegen einer Datenschutzverletzung von einem Dritten aufgrund gesetzlicher Haftpflichtbestimmungen privatrechtlichen Inhalts für einen Vermögensschaden in Anspruch genommen werden.</t>
  </si>
  <si>
    <t>Diese können nicht nur die Reputation Ihres Unternehmens gefährden, sondern den ganzen Betrieb zum Stillstand bringen.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</si>
</sst>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0\ &quot;€&quot;;[Red]\-#,##0\ &quot;€&quot;"/>
    <numFmt numFmtId="44" formatCode="_-* #,##0.00\ &quot;€&quot;_-;\-* #,##0.00\ &quot;€&quot;_-;_-* &quot;-&quot;??\ &quot;€&quot;_-;_-@_-"/>
    <numFmt numFmtId="164" formatCode="#,##0.00\ &quot;DM&quot;;\-#,##0.00\ &quot;DM&quot;"/>
    <numFmt numFmtId="165" formatCode="_-* #,##0\ _D_M_-;\-* #,##0\ _D_M_-;_-* &quot;-&quot;\ _D_M_-;_-@_-"/>
    <numFmt numFmtId="166" formatCode="_-* #,##0.00\ &quot;DM&quot;_-;\-* #,##0.00\ &quot;DM&quot;_-;_-* &quot;-&quot;??\ &quot;DM&quot;_-;_-@_-"/>
    <numFmt numFmtId="167" formatCode="#,##0.00\ [$€-1];\-#,##0.00\ [$€-1]"/>
    <numFmt numFmtId="168" formatCode="#,##0\ [$€-1];[Red]\-#,##0\ [$€-1]"/>
    <numFmt numFmtId="169" formatCode="_-* #,##0.00\ _D_M_-;\-* #,##0.00\ _D_M_-;_-* &quot;-&quot;\ _D_M_-;_-@_-"/>
    <numFmt numFmtId="170" formatCode="#,##0\ &quot;€&quot;"/>
    <numFmt numFmtId="171" formatCode="_-* #,##0.00\ [$€-407]_-;\-* #,##0.00\ [$€-407]_-;_-* &quot;-&quot;??\ [$€-407]_-;_-@_-"/>
    <numFmt numFmtId="172" formatCode="_-* #,##0.00\ [$€]_-;\-* #,##0.00\ [$€]_-;_-* &quot;-&quot;??\ [$€]_-;_-@_-"/>
  </numFmts>
  <fonts count="41" x14ac:knownFonts="1">
    <font>
      <sz val="10"/>
      <name val="Arial"/>
    </font>
    <font>
      <sz val="10"/>
      <name val="Arial"/>
    </font>
    <font>
      <b/>
      <sz val="11"/>
      <name val="Arial"/>
      <family val="2"/>
    </font>
    <font>
      <b/>
      <sz val="10"/>
      <name val="Arial"/>
      <family val="2"/>
    </font>
    <font>
      <sz val="10"/>
      <color indexed="10"/>
      <name val="Arial"/>
      <family val="2"/>
    </font>
    <font>
      <sz val="9"/>
      <name val="Arial"/>
      <family val="2"/>
    </font>
    <font>
      <sz val="11"/>
      <name val="Arial"/>
      <family val="2"/>
    </font>
    <font>
      <sz val="10"/>
      <name val="Arial"/>
      <family val="2"/>
    </font>
    <font>
      <sz val="8"/>
      <name val="Arial"/>
      <family val="2"/>
    </font>
    <font>
      <sz val="12"/>
      <name val="Arial"/>
      <family val="2"/>
    </font>
    <font>
      <sz val="11"/>
      <name val="Wingdings"/>
      <charset val="2"/>
    </font>
    <font>
      <i/>
      <sz val="8"/>
      <name val="Arial"/>
      <family val="2"/>
    </font>
    <font>
      <sz val="10"/>
      <name val="Wingdings"/>
      <charset val="2"/>
    </font>
    <font>
      <b/>
      <sz val="9"/>
      <name val="Arial"/>
      <family val="2"/>
    </font>
    <font>
      <b/>
      <sz val="12"/>
      <name val="Arial"/>
      <family val="2"/>
    </font>
    <font>
      <b/>
      <sz val="8"/>
      <name val="Arial"/>
      <family val="2"/>
    </font>
    <font>
      <u/>
      <sz val="10"/>
      <color indexed="12"/>
      <name val="Arial"/>
      <family val="2"/>
    </font>
    <font>
      <b/>
      <sz val="11"/>
      <color indexed="12"/>
      <name val="Arial"/>
      <family val="2"/>
    </font>
    <font>
      <b/>
      <sz val="10"/>
      <color indexed="12"/>
      <name val="Arial"/>
      <family val="2"/>
    </font>
    <font>
      <i/>
      <sz val="10"/>
      <name val="Arial"/>
      <family val="2"/>
    </font>
    <font>
      <b/>
      <sz val="12"/>
      <color indexed="57"/>
      <name val="Arial"/>
      <family val="2"/>
    </font>
    <font>
      <sz val="10"/>
      <color indexed="22"/>
      <name val="Arial"/>
      <family val="2"/>
    </font>
    <font>
      <b/>
      <i/>
      <sz val="11"/>
      <name val="Arial"/>
      <family val="2"/>
    </font>
    <font>
      <b/>
      <sz val="14"/>
      <name val="Arial"/>
      <family val="2"/>
    </font>
    <font>
      <u/>
      <sz val="10"/>
      <name val="Arial"/>
      <family val="2"/>
    </font>
    <font>
      <b/>
      <sz val="11"/>
      <color indexed="10"/>
      <name val="Arial"/>
      <family val="2"/>
    </font>
    <font>
      <b/>
      <sz val="16"/>
      <name val="Arial"/>
      <family val="2"/>
    </font>
    <font>
      <b/>
      <sz val="14"/>
      <color indexed="22"/>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10"/>
      <color indexed="9"/>
      <name val="Arial"/>
      <family val="2"/>
    </font>
    <font>
      <sz val="14"/>
      <color indexed="17"/>
      <name val="Arial"/>
      <family val="2"/>
    </font>
    <font>
      <sz val="10"/>
      <color indexed="17"/>
      <name val="Arial"/>
      <family val="2"/>
    </font>
    <font>
      <sz val="12"/>
      <color indexed="8"/>
      <name val="Arial"/>
      <family val="2"/>
    </font>
    <font>
      <sz val="9"/>
      <color indexed="81"/>
      <name val="Segoe UI"/>
      <family val="2"/>
    </font>
    <font>
      <b/>
      <sz val="9"/>
      <color indexed="81"/>
      <name val="Segoe UI"/>
      <family val="2"/>
    </font>
    <font>
      <sz val="11"/>
      <color theme="1"/>
      <name val="Calibri"/>
      <family val="2"/>
      <scheme val="minor"/>
    </font>
    <font>
      <b/>
      <sz val="9"/>
      <color rgb="FFFF0000"/>
      <name val="Arial"/>
      <family val="2"/>
    </font>
    <font>
      <sz val="11"/>
      <color rgb="FFFF0000"/>
      <name val="Arial"/>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17"/>
        <bgColor indexed="64"/>
      </patternFill>
    </fill>
    <fill>
      <patternFill patternType="solid">
        <fgColor indexed="43"/>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172" fontId="7" fillId="0" borderId="0" applyFont="0" applyFill="0" applyBorder="0" applyAlignment="0" applyProtection="0"/>
    <xf numFmtId="0" fontId="16" fillId="0" borderId="0" applyNumberFormat="0" applyFill="0" applyBorder="0" applyAlignment="0" applyProtection="0">
      <alignment vertical="top"/>
      <protection locked="0"/>
    </xf>
    <xf numFmtId="0" fontId="7" fillId="0" borderId="0"/>
    <xf numFmtId="166" fontId="1" fillId="0" borderId="0" applyFont="0" applyFill="0" applyBorder="0" applyAlignment="0" applyProtection="0"/>
  </cellStyleXfs>
  <cellXfs count="320">
    <xf numFmtId="0" fontId="0" fillId="0" borderId="0" xfId="0"/>
    <xf numFmtId="165" fontId="7" fillId="0" borderId="0" xfId="1" applyFont="1" applyBorder="1" applyAlignment="1" applyProtection="1">
      <alignment horizontal="left"/>
    </xf>
    <xf numFmtId="165" fontId="7" fillId="2" borderId="0" xfId="1" applyFont="1" applyFill="1" applyBorder="1" applyAlignment="1" applyProtection="1">
      <alignment horizontal="left"/>
    </xf>
    <xf numFmtId="165" fontId="1" fillId="0" borderId="0" xfId="1" applyAlignment="1" applyProtection="1">
      <alignment horizontal="left"/>
    </xf>
    <xf numFmtId="165" fontId="3" fillId="0" borderId="0" xfId="1" applyFont="1" applyAlignment="1" applyProtection="1">
      <alignment horizontal="left"/>
    </xf>
    <xf numFmtId="165" fontId="1" fillId="0" borderId="0" xfId="1" applyFont="1" applyBorder="1" applyAlignment="1" applyProtection="1">
      <alignment horizontal="left"/>
    </xf>
    <xf numFmtId="165" fontId="1" fillId="0" borderId="0" xfId="1" applyFont="1" applyAlignment="1" applyProtection="1">
      <alignment horizontal="left"/>
    </xf>
    <xf numFmtId="165" fontId="1" fillId="0" borderId="0" xfId="1" applyBorder="1" applyAlignment="1" applyProtection="1">
      <alignment horizontal="left"/>
    </xf>
    <xf numFmtId="165" fontId="8" fillId="0" borderId="0" xfId="1" applyFont="1" applyBorder="1" applyAlignment="1" applyProtection="1">
      <alignment horizontal="left"/>
    </xf>
    <xf numFmtId="165" fontId="11" fillId="0" borderId="0" xfId="1" applyFont="1" applyBorder="1" applyAlignment="1" applyProtection="1">
      <alignment horizontal="left"/>
    </xf>
    <xf numFmtId="165" fontId="8" fillId="2" borderId="0" xfId="1" applyFont="1" applyFill="1" applyBorder="1" applyAlignment="1" applyProtection="1">
      <alignment horizontal="left"/>
    </xf>
    <xf numFmtId="165" fontId="1" fillId="2" borderId="0" xfId="1" applyFont="1" applyFill="1" applyBorder="1" applyAlignment="1" applyProtection="1">
      <alignment horizontal="left"/>
    </xf>
    <xf numFmtId="165" fontId="7" fillId="2" borderId="0" xfId="1" applyFont="1" applyFill="1" applyBorder="1" applyAlignment="1" applyProtection="1">
      <alignment horizontal="right"/>
    </xf>
    <xf numFmtId="165" fontId="14" fillId="0" borderId="0" xfId="1" applyFont="1" applyBorder="1" applyAlignment="1" applyProtection="1">
      <alignment horizontal="left"/>
    </xf>
    <xf numFmtId="165" fontId="3" fillId="0" borderId="0" xfId="1" applyFont="1" applyBorder="1" applyAlignment="1" applyProtection="1">
      <alignment horizontal="left"/>
    </xf>
    <xf numFmtId="3" fontId="1" fillId="0" borderId="0" xfId="1" applyNumberFormat="1" applyAlignment="1" applyProtection="1">
      <alignment horizontal="center"/>
    </xf>
    <xf numFmtId="165" fontId="4" fillId="0" borderId="0" xfId="1" applyFont="1" applyAlignment="1" applyProtection="1">
      <alignment horizontal="left"/>
    </xf>
    <xf numFmtId="165" fontId="20" fillId="0" borderId="0" xfId="1" applyFont="1" applyBorder="1" applyAlignment="1" applyProtection="1">
      <alignment horizontal="left"/>
    </xf>
    <xf numFmtId="49" fontId="1" fillId="0" borderId="0" xfId="1" applyNumberFormat="1" applyFont="1" applyBorder="1" applyAlignment="1" applyProtection="1">
      <alignment horizontal="left"/>
    </xf>
    <xf numFmtId="165" fontId="1" fillId="0" borderId="1" xfId="1" applyBorder="1" applyAlignment="1" applyProtection="1">
      <alignment horizontal="left"/>
    </xf>
    <xf numFmtId="165" fontId="15" fillId="0" borderId="0" xfId="1" applyFont="1" applyBorder="1" applyAlignment="1" applyProtection="1">
      <alignment horizontal="right"/>
    </xf>
    <xf numFmtId="165" fontId="8" fillId="0" borderId="2" xfId="1" applyFont="1" applyBorder="1" applyAlignment="1" applyProtection="1">
      <alignment horizontal="left"/>
    </xf>
    <xf numFmtId="165" fontId="8" fillId="0" borderId="0" xfId="1" applyFont="1" applyAlignment="1" applyProtection="1">
      <alignment horizontal="left"/>
    </xf>
    <xf numFmtId="165" fontId="1" fillId="0" borderId="3" xfId="1" applyBorder="1" applyAlignment="1" applyProtection="1">
      <alignment horizontal="left"/>
    </xf>
    <xf numFmtId="165" fontId="1" fillId="0" borderId="4" xfId="1" applyBorder="1" applyAlignment="1" applyProtection="1">
      <alignment horizontal="left"/>
    </xf>
    <xf numFmtId="165" fontId="15" fillId="0" borderId="5" xfId="1" applyFont="1" applyBorder="1" applyAlignment="1" applyProtection="1">
      <alignment horizontal="left"/>
    </xf>
    <xf numFmtId="165" fontId="8" fillId="0" borderId="5" xfId="1" applyFont="1" applyBorder="1" applyAlignment="1" applyProtection="1">
      <alignment horizontal="left"/>
    </xf>
    <xf numFmtId="165" fontId="1" fillId="0" borderId="6" xfId="1" applyBorder="1" applyAlignment="1" applyProtection="1">
      <alignment horizontal="left"/>
    </xf>
    <xf numFmtId="165" fontId="18" fillId="2" borderId="0" xfId="1" applyFont="1" applyFill="1" applyBorder="1" applyAlignment="1" applyProtection="1">
      <alignment horizontal="right"/>
    </xf>
    <xf numFmtId="165" fontId="14" fillId="0" borderId="7" xfId="1" applyFont="1" applyBorder="1" applyAlignment="1" applyProtection="1">
      <alignment horizontal="right"/>
    </xf>
    <xf numFmtId="165" fontId="14" fillId="0" borderId="8" xfId="1" applyFont="1" applyBorder="1" applyAlignment="1" applyProtection="1">
      <alignment horizontal="right"/>
    </xf>
    <xf numFmtId="165" fontId="7" fillId="0" borderId="9" xfId="1" applyFont="1" applyBorder="1" applyAlignment="1" applyProtection="1">
      <alignment horizontal="left"/>
    </xf>
    <xf numFmtId="165" fontId="1" fillId="0" borderId="10" xfId="1" applyBorder="1" applyAlignment="1" applyProtection="1">
      <alignment horizontal="left"/>
    </xf>
    <xf numFmtId="165" fontId="1" fillId="0" borderId="2" xfId="1" applyBorder="1" applyAlignment="1" applyProtection="1">
      <alignment horizontal="left"/>
    </xf>
    <xf numFmtId="165" fontId="7" fillId="0" borderId="0" xfId="1" applyFont="1" applyBorder="1" applyAlignment="1" applyProtection="1">
      <alignment horizontal="right"/>
    </xf>
    <xf numFmtId="165" fontId="1" fillId="0" borderId="0" xfId="1" applyFill="1" applyBorder="1" applyAlignment="1" applyProtection="1">
      <alignment horizontal="left"/>
    </xf>
    <xf numFmtId="165" fontId="21" fillId="0" borderId="1" xfId="1" applyFont="1" applyBorder="1" applyAlignment="1" applyProtection="1">
      <alignment horizontal="left"/>
    </xf>
    <xf numFmtId="165" fontId="19" fillId="2" borderId="0" xfId="1" applyFont="1" applyFill="1" applyBorder="1" applyAlignment="1" applyProtection="1">
      <alignment horizontal="left"/>
    </xf>
    <xf numFmtId="44" fontId="7" fillId="2" borderId="0" xfId="5" applyNumberFormat="1" applyFont="1" applyFill="1" applyBorder="1" applyAlignment="1" applyProtection="1">
      <alignment horizontal="left"/>
    </xf>
    <xf numFmtId="169" fontId="1" fillId="0" borderId="0" xfId="1" applyNumberFormat="1" applyAlignment="1" applyProtection="1">
      <alignment horizontal="left"/>
    </xf>
    <xf numFmtId="169" fontId="3" fillId="0" borderId="0" xfId="1" applyNumberFormat="1" applyFont="1" applyBorder="1" applyAlignment="1" applyProtection="1">
      <alignment horizontal="left"/>
    </xf>
    <xf numFmtId="169" fontId="1" fillId="0" borderId="0" xfId="1" applyNumberFormat="1" applyBorder="1" applyAlignment="1" applyProtection="1">
      <alignment horizontal="left"/>
    </xf>
    <xf numFmtId="169" fontId="1" fillId="0" borderId="4" xfId="1" applyNumberFormat="1" applyBorder="1" applyAlignment="1" applyProtection="1">
      <alignment horizontal="left"/>
    </xf>
    <xf numFmtId="169" fontId="1" fillId="0" borderId="6" xfId="1" applyNumberFormat="1" applyBorder="1" applyAlignment="1" applyProtection="1">
      <alignment horizontal="left"/>
    </xf>
    <xf numFmtId="165" fontId="8" fillId="0" borderId="2" xfId="1" applyFont="1" applyBorder="1" applyAlignment="1" applyProtection="1">
      <alignment horizontal="center"/>
    </xf>
    <xf numFmtId="169" fontId="1" fillId="0" borderId="2" xfId="1" applyNumberFormat="1" applyBorder="1" applyAlignment="1" applyProtection="1">
      <alignment horizontal="left"/>
    </xf>
    <xf numFmtId="169" fontId="0" fillId="0" borderId="2" xfId="1" applyNumberFormat="1" applyFont="1" applyBorder="1" applyAlignment="1" applyProtection="1">
      <alignment horizontal="left"/>
    </xf>
    <xf numFmtId="165" fontId="1" fillId="0" borderId="4" xfId="1" applyFont="1" applyBorder="1" applyAlignment="1" applyProtection="1">
      <alignment horizontal="left"/>
    </xf>
    <xf numFmtId="49" fontId="1" fillId="0" borderId="4" xfId="1" applyNumberFormat="1" applyFont="1" applyBorder="1" applyAlignment="1" applyProtection="1">
      <alignment horizontal="left"/>
    </xf>
    <xf numFmtId="165" fontId="1" fillId="0" borderId="5" xfId="1" applyBorder="1" applyAlignment="1" applyProtection="1">
      <alignment horizontal="left"/>
    </xf>
    <xf numFmtId="165" fontId="14" fillId="0" borderId="5" xfId="1" applyFont="1" applyBorder="1" applyAlignment="1" applyProtection="1">
      <alignment horizontal="left"/>
    </xf>
    <xf numFmtId="165" fontId="19" fillId="0" borderId="5" xfId="1" applyFont="1" applyBorder="1" applyAlignment="1" applyProtection="1">
      <alignment horizontal="left"/>
    </xf>
    <xf numFmtId="165" fontId="7" fillId="0" borderId="5" xfId="1" applyFont="1" applyBorder="1" applyAlignment="1" applyProtection="1">
      <alignment horizontal="left"/>
    </xf>
    <xf numFmtId="165" fontId="3" fillId="0" borderId="5" xfId="1" applyFont="1" applyBorder="1" applyAlignment="1" applyProtection="1">
      <alignment horizontal="left"/>
    </xf>
    <xf numFmtId="165" fontId="1" fillId="0" borderId="11" xfId="1" applyBorder="1" applyAlignment="1" applyProtection="1">
      <alignment horizontal="left"/>
    </xf>
    <xf numFmtId="165" fontId="10" fillId="0" borderId="0" xfId="1" applyFont="1" applyFill="1" applyBorder="1" applyAlignment="1" applyProtection="1">
      <alignment horizontal="center"/>
    </xf>
    <xf numFmtId="6" fontId="8" fillId="0" borderId="0" xfId="1" applyNumberFormat="1" applyFont="1" applyBorder="1" applyAlignment="1" applyProtection="1">
      <alignment horizontal="left"/>
    </xf>
    <xf numFmtId="169" fontId="1" fillId="0" borderId="0" xfId="1" applyNumberFormat="1" applyFont="1" applyBorder="1" applyAlignment="1" applyProtection="1">
      <alignment horizontal="left"/>
    </xf>
    <xf numFmtId="165" fontId="7" fillId="0" borderId="5" xfId="1" applyFont="1" applyBorder="1" applyAlignment="1" applyProtection="1">
      <alignment horizontal="right"/>
    </xf>
    <xf numFmtId="169" fontId="8" fillId="0" borderId="0" xfId="1" applyNumberFormat="1" applyFont="1" applyBorder="1" applyAlignment="1" applyProtection="1">
      <alignment horizontal="left"/>
    </xf>
    <xf numFmtId="165" fontId="22" fillId="0" borderId="5" xfId="1" applyFont="1" applyFill="1" applyBorder="1" applyAlignment="1" applyProtection="1">
      <alignment horizontal="left"/>
    </xf>
    <xf numFmtId="165" fontId="8" fillId="2" borderId="4" xfId="1" applyFont="1" applyFill="1" applyBorder="1" applyAlignment="1" applyProtection="1">
      <alignment horizontal="left"/>
    </xf>
    <xf numFmtId="165" fontId="7" fillId="2" borderId="4" xfId="1" applyFont="1" applyFill="1" applyBorder="1" applyAlignment="1" applyProtection="1">
      <alignment horizontal="left"/>
    </xf>
    <xf numFmtId="165" fontId="1" fillId="2" borderId="4" xfId="1" applyFont="1" applyFill="1" applyBorder="1" applyAlignment="1" applyProtection="1">
      <alignment horizontal="left"/>
    </xf>
    <xf numFmtId="165" fontId="18" fillId="2" borderId="4" xfId="1" applyFont="1" applyFill="1" applyBorder="1" applyAlignment="1" applyProtection="1">
      <alignment horizontal="right"/>
    </xf>
    <xf numFmtId="167" fontId="17" fillId="2" borderId="8" xfId="1" applyNumberFormat="1" applyFont="1" applyFill="1" applyBorder="1" applyAlignment="1" applyProtection="1">
      <alignment horizontal="right"/>
    </xf>
    <xf numFmtId="165" fontId="29" fillId="2" borderId="6" xfId="1" applyFont="1" applyFill="1" applyBorder="1" applyAlignment="1" applyProtection="1">
      <alignment horizontal="left"/>
    </xf>
    <xf numFmtId="165" fontId="30" fillId="2" borderId="6" xfId="1" applyFont="1" applyFill="1" applyBorder="1" applyAlignment="1" applyProtection="1">
      <alignment horizontal="right"/>
    </xf>
    <xf numFmtId="165" fontId="16" fillId="2" borderId="6" xfId="3" applyNumberFormat="1" applyFill="1" applyBorder="1" applyAlignment="1" applyProtection="1">
      <alignment horizontal="left"/>
    </xf>
    <xf numFmtId="165" fontId="21" fillId="0" borderId="0" xfId="1" applyFont="1" applyBorder="1" applyAlignment="1" applyProtection="1">
      <alignment horizontal="left"/>
    </xf>
    <xf numFmtId="165" fontId="33" fillId="0" borderId="5" xfId="1" applyFont="1" applyFill="1" applyBorder="1" applyAlignment="1" applyProtection="1">
      <alignment horizontal="left"/>
    </xf>
    <xf numFmtId="165" fontId="34" fillId="0" borderId="0" xfId="1" applyFont="1" applyFill="1" applyBorder="1" applyAlignment="1" applyProtection="1">
      <alignment horizontal="left"/>
    </xf>
    <xf numFmtId="169" fontId="23" fillId="0" borderId="0" xfId="1" applyNumberFormat="1" applyFont="1" applyBorder="1" applyAlignment="1" applyProtection="1">
      <alignment horizontal="left"/>
    </xf>
    <xf numFmtId="165" fontId="23" fillId="0" borderId="0" xfId="1" applyFont="1" applyAlignment="1" applyProtection="1">
      <alignment horizontal="left"/>
    </xf>
    <xf numFmtId="165" fontId="21" fillId="0" borderId="10" xfId="1" applyFont="1" applyBorder="1" applyAlignment="1" applyProtection="1">
      <alignment horizontal="left"/>
    </xf>
    <xf numFmtId="165" fontId="14" fillId="0" borderId="1" xfId="1" applyFont="1" applyBorder="1" applyAlignment="1" applyProtection="1">
      <alignment horizontal="left"/>
    </xf>
    <xf numFmtId="165" fontId="14" fillId="0" borderId="10" xfId="1" applyFont="1" applyBorder="1" applyAlignment="1" applyProtection="1">
      <alignment horizontal="left"/>
    </xf>
    <xf numFmtId="165" fontId="14" fillId="0" borderId="12" xfId="1" applyFont="1" applyBorder="1" applyAlignment="1" applyProtection="1">
      <alignment horizontal="right"/>
    </xf>
    <xf numFmtId="165" fontId="14" fillId="0" borderId="13" xfId="1" applyFont="1" applyBorder="1" applyAlignment="1" applyProtection="1">
      <alignment horizontal="right"/>
    </xf>
    <xf numFmtId="165" fontId="7" fillId="0" borderId="6" xfId="1" applyFont="1" applyBorder="1" applyAlignment="1" applyProtection="1">
      <alignment horizontal="left"/>
    </xf>
    <xf numFmtId="165" fontId="8" fillId="0" borderId="14" xfId="1" applyFont="1" applyBorder="1" applyAlignment="1" applyProtection="1">
      <alignment horizontal="left"/>
    </xf>
    <xf numFmtId="169" fontId="1" fillId="0" borderId="14" xfId="1" applyNumberFormat="1" applyBorder="1" applyAlignment="1" applyProtection="1">
      <alignment horizontal="left"/>
    </xf>
    <xf numFmtId="165" fontId="18" fillId="2" borderId="6" xfId="1" applyFont="1" applyFill="1" applyBorder="1" applyAlignment="1" applyProtection="1">
      <alignment horizontal="right"/>
    </xf>
    <xf numFmtId="165" fontId="2" fillId="0" borderId="5" xfId="1" applyFont="1" applyFill="1" applyBorder="1" applyAlignment="1" applyProtection="1">
      <alignment horizontal="left"/>
    </xf>
    <xf numFmtId="165" fontId="2" fillId="0" borderId="3" xfId="1" applyFont="1" applyFill="1" applyBorder="1" applyAlignment="1" applyProtection="1">
      <alignment horizontal="left"/>
    </xf>
    <xf numFmtId="165" fontId="3" fillId="0" borderId="5" xfId="1" applyFont="1" applyFill="1" applyBorder="1" applyAlignment="1" applyProtection="1">
      <alignment horizontal="left"/>
    </xf>
    <xf numFmtId="165" fontId="25" fillId="0" borderId="5" xfId="1" applyFont="1" applyBorder="1" applyAlignment="1" applyProtection="1">
      <alignment horizontal="left"/>
    </xf>
    <xf numFmtId="14" fontId="1" fillId="3" borderId="14" xfId="1" applyNumberFormat="1" applyFill="1" applyBorder="1" applyAlignment="1" applyProtection="1">
      <alignment horizontal="right"/>
      <protection locked="0" hidden="1"/>
    </xf>
    <xf numFmtId="165" fontId="1" fillId="3" borderId="15" xfId="1" applyFont="1" applyFill="1" applyBorder="1" applyAlignment="1" applyProtection="1">
      <alignment horizontal="left"/>
      <protection locked="0" hidden="1"/>
    </xf>
    <xf numFmtId="165" fontId="23" fillId="0" borderId="8" xfId="1" applyFont="1" applyBorder="1" applyAlignment="1" applyProtection="1">
      <alignment horizontal="right"/>
    </xf>
    <xf numFmtId="165" fontId="7" fillId="0" borderId="8" xfId="1" applyFont="1" applyBorder="1" applyAlignment="1" applyProtection="1">
      <alignment horizontal="left"/>
    </xf>
    <xf numFmtId="165" fontId="8" fillId="0" borderId="16" xfId="1" applyFont="1" applyBorder="1" applyAlignment="1" applyProtection="1">
      <alignment horizontal="left"/>
    </xf>
    <xf numFmtId="167" fontId="17" fillId="0" borderId="0" xfId="1" applyNumberFormat="1" applyFont="1" applyFill="1" applyBorder="1" applyAlignment="1" applyProtection="1">
      <alignment horizontal="right"/>
    </xf>
    <xf numFmtId="167" fontId="17" fillId="2" borderId="0" xfId="1" applyNumberFormat="1" applyFont="1" applyFill="1" applyBorder="1" applyAlignment="1" applyProtection="1">
      <alignment horizontal="right"/>
    </xf>
    <xf numFmtId="0" fontId="2" fillId="0" borderId="5" xfId="0" applyFont="1" applyBorder="1" applyProtection="1"/>
    <xf numFmtId="165" fontId="3" fillId="0" borderId="0" xfId="1" applyFont="1" applyBorder="1" applyAlignment="1" applyProtection="1">
      <alignment horizontal="right"/>
    </xf>
    <xf numFmtId="165" fontId="3" fillId="0" borderId="4" xfId="1" applyFont="1" applyBorder="1" applyAlignment="1" applyProtection="1">
      <alignment horizontal="left"/>
    </xf>
    <xf numFmtId="165" fontId="15" fillId="0" borderId="5" xfId="1" applyFont="1" applyFill="1" applyBorder="1" applyAlignment="1" applyProtection="1">
      <alignment horizontal="left"/>
    </xf>
    <xf numFmtId="165" fontId="14" fillId="0" borderId="4" xfId="1" applyFont="1" applyBorder="1" applyAlignment="1" applyProtection="1">
      <alignment horizontal="right"/>
    </xf>
    <xf numFmtId="165" fontId="14" fillId="0" borderId="0" xfId="1" applyFont="1" applyBorder="1" applyAlignment="1" applyProtection="1">
      <alignment horizontal="right"/>
    </xf>
    <xf numFmtId="165" fontId="14" fillId="0" borderId="1" xfId="1" applyFont="1" applyBorder="1" applyAlignment="1" applyProtection="1">
      <alignment horizontal="right"/>
    </xf>
    <xf numFmtId="165" fontId="14" fillId="0" borderId="10" xfId="1" applyFont="1" applyBorder="1" applyAlignment="1" applyProtection="1">
      <alignment horizontal="right"/>
    </xf>
    <xf numFmtId="165" fontId="21" fillId="0" borderId="4" xfId="1" applyFont="1" applyBorder="1" applyAlignment="1" applyProtection="1">
      <alignment horizontal="left"/>
    </xf>
    <xf numFmtId="165" fontId="14" fillId="0" borderId="4" xfId="1" applyFont="1" applyBorder="1" applyAlignment="1" applyProtection="1">
      <alignment horizontal="left"/>
    </xf>
    <xf numFmtId="165" fontId="1" fillId="0" borderId="7" xfId="1" applyBorder="1" applyAlignment="1" applyProtection="1">
      <alignment horizontal="right"/>
    </xf>
    <xf numFmtId="165" fontId="1" fillId="0" borderId="8" xfId="1" applyBorder="1" applyAlignment="1" applyProtection="1">
      <alignment horizontal="right"/>
    </xf>
    <xf numFmtId="165" fontId="1" fillId="0" borderId="9" xfId="1" applyBorder="1" applyAlignment="1" applyProtection="1">
      <alignment horizontal="right"/>
    </xf>
    <xf numFmtId="165" fontId="3" fillId="0" borderId="0" xfId="1" applyFont="1" applyAlignment="1" applyProtection="1">
      <alignment horizontal="right"/>
    </xf>
    <xf numFmtId="165" fontId="1" fillId="0" borderId="0" xfId="1" applyAlignment="1" applyProtection="1">
      <alignment horizontal="right"/>
    </xf>
    <xf numFmtId="1" fontId="7" fillId="0" borderId="0" xfId="1" applyNumberFormat="1" applyFont="1" applyFill="1" applyBorder="1" applyAlignment="1" applyProtection="1">
      <alignment horizontal="left"/>
    </xf>
    <xf numFmtId="168" fontId="8" fillId="0" borderId="0" xfId="1" applyNumberFormat="1" applyFont="1" applyBorder="1" applyAlignment="1" applyProtection="1">
      <alignment horizontal="left"/>
    </xf>
    <xf numFmtId="165" fontId="21" fillId="0" borderId="6" xfId="1" applyFont="1" applyBorder="1" applyAlignment="1" applyProtection="1">
      <alignment horizontal="left"/>
    </xf>
    <xf numFmtId="165" fontId="14" fillId="0" borderId="6" xfId="1" applyFont="1" applyBorder="1" applyAlignment="1" applyProtection="1">
      <alignment horizontal="left"/>
    </xf>
    <xf numFmtId="165" fontId="14" fillId="0" borderId="6" xfId="1" applyFont="1" applyBorder="1" applyAlignment="1" applyProtection="1">
      <alignment horizontal="right"/>
    </xf>
    <xf numFmtId="165" fontId="14" fillId="0" borderId="9" xfId="1" applyFont="1" applyBorder="1" applyAlignment="1" applyProtection="1">
      <alignment horizontal="right"/>
    </xf>
    <xf numFmtId="165" fontId="9" fillId="0" borderId="5" xfId="1" applyFont="1" applyBorder="1" applyAlignment="1" applyProtection="1">
      <alignment horizontal="left"/>
    </xf>
    <xf numFmtId="165" fontId="15" fillId="0" borderId="5" xfId="1" applyFont="1" applyBorder="1" applyAlignment="1" applyProtection="1">
      <alignment horizontal="right"/>
    </xf>
    <xf numFmtId="3" fontId="8" fillId="0" borderId="0" xfId="1" applyNumberFormat="1" applyFont="1" applyBorder="1" applyAlignment="1" applyProtection="1">
      <alignment horizontal="left"/>
    </xf>
    <xf numFmtId="165" fontId="8" fillId="0" borderId="0" xfId="1" applyFont="1" applyBorder="1" applyAlignment="1" applyProtection="1">
      <alignment horizontal="center"/>
    </xf>
    <xf numFmtId="170" fontId="8" fillId="0" borderId="0" xfId="1" applyNumberFormat="1" applyFont="1" applyBorder="1" applyAlignment="1" applyProtection="1">
      <alignment horizontal="right"/>
    </xf>
    <xf numFmtId="6" fontId="8" fillId="0" borderId="0" xfId="1" applyNumberFormat="1" applyFont="1" applyBorder="1" applyAlignment="1" applyProtection="1">
      <alignment horizontal="center"/>
    </xf>
    <xf numFmtId="168" fontId="8" fillId="0" borderId="0" xfId="1" applyNumberFormat="1" applyFont="1" applyBorder="1" applyAlignment="1" applyProtection="1">
      <alignment horizontal="center"/>
    </xf>
    <xf numFmtId="171" fontId="6" fillId="0" borderId="0" xfId="5" applyNumberFormat="1" applyFont="1" applyBorder="1" applyAlignment="1" applyProtection="1">
      <alignment horizontal="left"/>
    </xf>
    <xf numFmtId="171" fontId="6" fillId="0" borderId="0" xfId="5" applyNumberFormat="1" applyFont="1" applyBorder="1" applyAlignment="1" applyProtection="1"/>
    <xf numFmtId="171" fontId="6" fillId="0" borderId="0" xfId="5" applyNumberFormat="1" applyFont="1" applyBorder="1" applyAlignment="1" applyProtection="1">
      <alignment horizontal="right"/>
    </xf>
    <xf numFmtId="165" fontId="3" fillId="0" borderId="5" xfId="1" applyFont="1" applyBorder="1" applyAlignment="1" applyProtection="1">
      <alignment horizontal="right"/>
    </xf>
    <xf numFmtId="165" fontId="5" fillId="0" borderId="0" xfId="1" applyFont="1" applyBorder="1" applyAlignment="1" applyProtection="1">
      <alignment horizontal="left"/>
    </xf>
    <xf numFmtId="3" fontId="5" fillId="0" borderId="0" xfId="1" applyNumberFormat="1" applyFont="1" applyBorder="1" applyAlignment="1" applyProtection="1">
      <alignment horizontal="left"/>
    </xf>
    <xf numFmtId="165" fontId="39" fillId="2" borderId="0" xfId="1" applyFont="1" applyFill="1" applyBorder="1" applyAlignment="1" applyProtection="1">
      <alignment horizontal="left"/>
    </xf>
    <xf numFmtId="49" fontId="7" fillId="0" borderId="0" xfId="1" applyNumberFormat="1" applyFont="1" applyBorder="1" applyAlignment="1" applyProtection="1">
      <alignment horizontal="right"/>
    </xf>
    <xf numFmtId="165" fontId="27" fillId="0" borderId="0" xfId="1" applyFont="1" applyBorder="1" applyAlignment="1" applyProtection="1">
      <alignment horizontal="left"/>
    </xf>
    <xf numFmtId="165" fontId="23" fillId="0" borderId="0" xfId="1" applyFont="1" applyBorder="1" applyAlignment="1" applyProtection="1">
      <alignment horizontal="right"/>
    </xf>
    <xf numFmtId="49" fontId="13" fillId="0" borderId="0" xfId="1" applyNumberFormat="1" applyFont="1" applyBorder="1" applyAlignment="1" applyProtection="1">
      <alignment horizontal="center"/>
      <protection locked="0" hidden="1"/>
    </xf>
    <xf numFmtId="49" fontId="5" fillId="0" borderId="0" xfId="1" applyNumberFormat="1" applyFont="1" applyFill="1" applyBorder="1" applyAlignment="1" applyProtection="1">
      <alignment horizontal="left"/>
    </xf>
    <xf numFmtId="165" fontId="13" fillId="0" borderId="0" xfId="1" applyFont="1" applyBorder="1" applyAlignment="1" applyProtection="1">
      <alignment horizontal="right"/>
    </xf>
    <xf numFmtId="49" fontId="23" fillId="0" borderId="5" xfId="1" applyNumberFormat="1" applyFont="1" applyBorder="1" applyAlignment="1" applyProtection="1">
      <alignment horizontal="left"/>
    </xf>
    <xf numFmtId="49" fontId="13" fillId="3" borderId="18" xfId="1" applyNumberFormat="1" applyFont="1" applyFill="1" applyBorder="1" applyAlignment="1" applyProtection="1">
      <alignment horizontal="center"/>
      <protection locked="0" hidden="1"/>
    </xf>
    <xf numFmtId="171" fontId="1" fillId="0" borderId="0" xfId="5" applyNumberFormat="1" applyAlignment="1" applyProtection="1">
      <alignment horizontal="left"/>
    </xf>
    <xf numFmtId="171" fontId="7" fillId="0" borderId="0" xfId="5" applyNumberFormat="1" applyFont="1" applyBorder="1" applyAlignment="1" applyProtection="1">
      <alignment horizontal="left"/>
    </xf>
    <xf numFmtId="171" fontId="8" fillId="0" borderId="0" xfId="5" applyNumberFormat="1" applyFont="1" applyBorder="1" applyAlignment="1" applyProtection="1">
      <alignment horizontal="left"/>
    </xf>
    <xf numFmtId="171" fontId="1" fillId="0" borderId="0" xfId="5" applyNumberFormat="1" applyBorder="1" applyAlignment="1" applyProtection="1">
      <alignment horizontal="left"/>
    </xf>
    <xf numFmtId="170" fontId="8" fillId="0" borderId="0" xfId="1" applyNumberFormat="1" applyFont="1" applyFill="1" applyBorder="1" applyAlignment="1" applyProtection="1">
      <alignment horizontal="right"/>
    </xf>
    <xf numFmtId="165" fontId="8" fillId="0" borderId="0" xfId="1" applyFont="1" applyFill="1" applyBorder="1" applyAlignment="1" applyProtection="1">
      <alignment horizontal="right"/>
    </xf>
    <xf numFmtId="171" fontId="7" fillId="0" borderId="0" xfId="5" applyNumberFormat="1" applyFont="1" applyBorder="1" applyAlignment="1" applyProtection="1">
      <alignment horizontal="right"/>
    </xf>
    <xf numFmtId="165" fontId="1" fillId="0" borderId="17" xfId="1" applyBorder="1" applyAlignment="1" applyProtection="1">
      <alignment horizontal="left"/>
    </xf>
    <xf numFmtId="165" fontId="3" fillId="0" borderId="1" xfId="1" applyFont="1" applyBorder="1" applyAlignment="1" applyProtection="1">
      <alignment horizontal="left"/>
    </xf>
    <xf numFmtId="165" fontId="7" fillId="0" borderId="1" xfId="1" applyFont="1" applyBorder="1" applyAlignment="1" applyProtection="1">
      <alignment horizontal="right"/>
    </xf>
    <xf numFmtId="171" fontId="6" fillId="0" borderId="1" xfId="5" applyNumberFormat="1" applyFont="1" applyBorder="1" applyAlignment="1" applyProtection="1">
      <alignment horizontal="right"/>
    </xf>
    <xf numFmtId="3" fontId="5" fillId="0" borderId="1" xfId="1" applyNumberFormat="1" applyFont="1" applyBorder="1" applyAlignment="1" applyProtection="1">
      <alignment horizontal="left"/>
    </xf>
    <xf numFmtId="165" fontId="8" fillId="0" borderId="1" xfId="1" applyFont="1" applyBorder="1" applyAlignment="1" applyProtection="1">
      <alignment horizontal="left"/>
    </xf>
    <xf numFmtId="171" fontId="1" fillId="0" borderId="5" xfId="5" applyNumberFormat="1" applyBorder="1" applyAlignment="1" applyProtection="1">
      <alignment horizontal="left"/>
    </xf>
    <xf numFmtId="165" fontId="7" fillId="0" borderId="19" xfId="1" applyFont="1" applyBorder="1" applyAlignment="1" applyProtection="1">
      <alignment horizontal="left"/>
    </xf>
    <xf numFmtId="3" fontId="2" fillId="0" borderId="0" xfId="1" applyNumberFormat="1" applyFont="1" applyBorder="1" applyAlignment="1" applyProtection="1">
      <alignment horizontal="right"/>
    </xf>
    <xf numFmtId="165" fontId="8" fillId="0" borderId="5" xfId="1" applyFont="1" applyBorder="1" applyAlignment="1" applyProtection="1">
      <alignment horizontal="right"/>
    </xf>
    <xf numFmtId="165" fontId="7" fillId="0" borderId="0" xfId="1" applyFont="1" applyFill="1" applyBorder="1" applyAlignment="1" applyProtection="1">
      <alignment horizontal="right"/>
    </xf>
    <xf numFmtId="165" fontId="3" fillId="0" borderId="0" xfId="1" applyFont="1" applyFill="1" applyBorder="1" applyAlignment="1" applyProtection="1">
      <alignment horizontal="left"/>
    </xf>
    <xf numFmtId="165" fontId="26" fillId="0" borderId="3" xfId="1" applyFont="1" applyBorder="1" applyAlignment="1" applyProtection="1">
      <alignment horizontal="left"/>
    </xf>
    <xf numFmtId="165" fontId="20" fillId="0" borderId="4" xfId="1" applyFont="1" applyBorder="1" applyAlignment="1" applyProtection="1">
      <alignment horizontal="left"/>
    </xf>
    <xf numFmtId="165" fontId="15" fillId="0" borderId="11" xfId="1" applyFont="1" applyBorder="1" applyAlignment="1" applyProtection="1">
      <alignment horizontal="right"/>
    </xf>
    <xf numFmtId="165" fontId="7" fillId="0" borderId="6" xfId="1" applyFont="1" applyBorder="1" applyAlignment="1" applyProtection="1">
      <alignment horizontal="right"/>
    </xf>
    <xf numFmtId="165" fontId="7" fillId="0" borderId="6" xfId="1" applyFont="1" applyFill="1" applyBorder="1" applyAlignment="1" applyProtection="1">
      <alignment horizontal="right"/>
    </xf>
    <xf numFmtId="165" fontId="7" fillId="2" borderId="20" xfId="1" applyFont="1" applyFill="1" applyBorder="1" applyAlignment="1" applyProtection="1">
      <alignment horizontal="left"/>
    </xf>
    <xf numFmtId="165" fontId="7" fillId="2" borderId="10" xfId="1" applyFont="1" applyFill="1" applyBorder="1" applyAlignment="1" applyProtection="1">
      <alignment horizontal="left"/>
    </xf>
    <xf numFmtId="165" fontId="7" fillId="2" borderId="10" xfId="1" applyFont="1" applyFill="1" applyBorder="1" applyAlignment="1" applyProtection="1">
      <alignment horizontal="right"/>
    </xf>
    <xf numFmtId="165" fontId="8" fillId="2" borderId="10" xfId="1" applyFont="1" applyFill="1" applyBorder="1" applyAlignment="1" applyProtection="1">
      <alignment horizontal="left"/>
    </xf>
    <xf numFmtId="165" fontId="18" fillId="2" borderId="10" xfId="1" applyFont="1" applyFill="1" applyBorder="1" applyAlignment="1" applyProtection="1">
      <alignment horizontal="right"/>
    </xf>
    <xf numFmtId="172" fontId="3" fillId="0" borderId="0" xfId="2" applyFont="1" applyBorder="1" applyProtection="1"/>
    <xf numFmtId="169" fontId="1" fillId="0" borderId="16" xfId="1" applyNumberFormat="1" applyBorder="1" applyAlignment="1" applyProtection="1">
      <alignment horizontal="left"/>
    </xf>
    <xf numFmtId="165" fontId="1" fillId="0" borderId="16" xfId="1" applyBorder="1" applyAlignment="1" applyProtection="1">
      <alignment horizontal="left"/>
    </xf>
    <xf numFmtId="172" fontId="2" fillId="2" borderId="2" xfId="2" applyFont="1" applyFill="1" applyBorder="1" applyAlignment="1" applyProtection="1">
      <alignment horizontal="center"/>
    </xf>
    <xf numFmtId="172" fontId="2" fillId="0" borderId="2" xfId="2" applyFont="1" applyBorder="1" applyProtection="1"/>
    <xf numFmtId="172" fontId="23" fillId="2" borderId="2" xfId="2" applyFont="1" applyFill="1" applyBorder="1" applyProtection="1"/>
    <xf numFmtId="165" fontId="26" fillId="0" borderId="19" xfId="1" applyFont="1" applyBorder="1" applyAlignment="1" applyProtection="1">
      <alignment horizontal="left"/>
    </xf>
    <xf numFmtId="165" fontId="20" fillId="0" borderId="1" xfId="1" applyFont="1" applyBorder="1" applyAlignment="1" applyProtection="1">
      <alignment horizontal="left"/>
    </xf>
    <xf numFmtId="165" fontId="18" fillId="2" borderId="1" xfId="1" applyFont="1" applyFill="1" applyBorder="1" applyAlignment="1" applyProtection="1">
      <alignment horizontal="right"/>
    </xf>
    <xf numFmtId="165" fontId="1" fillId="0" borderId="21" xfId="1" applyBorder="1" applyAlignment="1" applyProtection="1">
      <alignment horizontal="right"/>
    </xf>
    <xf numFmtId="165" fontId="1" fillId="0" borderId="22" xfId="1" applyBorder="1" applyAlignment="1" applyProtection="1">
      <alignment horizontal="right"/>
    </xf>
    <xf numFmtId="165" fontId="1" fillId="0" borderId="22" xfId="1" applyBorder="1" applyAlignment="1" applyProtection="1">
      <alignment horizontal="center"/>
    </xf>
    <xf numFmtId="165" fontId="5" fillId="0" borderId="22" xfId="1" applyFont="1" applyBorder="1" applyAlignment="1" applyProtection="1">
      <alignment horizontal="center"/>
    </xf>
    <xf numFmtId="165" fontId="1" fillId="0" borderId="22" xfId="1" applyFont="1" applyBorder="1" applyAlignment="1" applyProtection="1">
      <alignment horizontal="center"/>
    </xf>
    <xf numFmtId="165" fontId="5" fillId="2" borderId="22" xfId="1" applyFont="1" applyFill="1" applyBorder="1" applyAlignment="1" applyProtection="1">
      <alignment horizontal="center"/>
    </xf>
    <xf numFmtId="165" fontId="5" fillId="0" borderId="22" xfId="1" applyFont="1" applyFill="1" applyBorder="1" applyAlignment="1" applyProtection="1">
      <alignment horizontal="center"/>
    </xf>
    <xf numFmtId="171" fontId="1" fillId="0" borderId="22" xfId="5" applyNumberFormat="1" applyBorder="1" applyAlignment="1" applyProtection="1">
      <alignment horizontal="right"/>
    </xf>
    <xf numFmtId="165" fontId="13" fillId="2" borderId="22" xfId="1" applyFont="1" applyFill="1" applyBorder="1" applyAlignment="1" applyProtection="1">
      <alignment horizontal="right"/>
    </xf>
    <xf numFmtId="167" fontId="6" fillId="0" borderId="22" xfId="1" applyNumberFormat="1" applyFont="1" applyFill="1" applyBorder="1" applyAlignment="1" applyProtection="1">
      <alignment horizontal="right"/>
    </xf>
    <xf numFmtId="167" fontId="17" fillId="2" borderId="22" xfId="1" applyNumberFormat="1" applyFont="1" applyFill="1" applyBorder="1" applyAlignment="1" applyProtection="1">
      <alignment horizontal="right"/>
    </xf>
    <xf numFmtId="167" fontId="31" fillId="2" borderId="22" xfId="1" applyNumberFormat="1" applyFont="1" applyFill="1" applyBorder="1" applyAlignment="1" applyProtection="1">
      <alignment horizontal="right"/>
    </xf>
    <xf numFmtId="165" fontId="1" fillId="0" borderId="23" xfId="1" applyBorder="1" applyAlignment="1" applyProtection="1">
      <alignment horizontal="right"/>
    </xf>
    <xf numFmtId="165" fontId="7" fillId="0" borderId="3" xfId="1" applyFont="1" applyBorder="1" applyAlignment="1" applyProtection="1">
      <alignment horizontal="left"/>
    </xf>
    <xf numFmtId="168" fontId="8" fillId="0" borderId="4" xfId="1" applyNumberFormat="1" applyFont="1" applyBorder="1" applyAlignment="1" applyProtection="1">
      <alignment horizontal="left"/>
    </xf>
    <xf numFmtId="168" fontId="8" fillId="0" borderId="7" xfId="1" applyNumberFormat="1" applyFont="1" applyBorder="1" applyAlignment="1" applyProtection="1">
      <alignment horizontal="left"/>
    </xf>
    <xf numFmtId="165" fontId="18" fillId="2" borderId="8" xfId="1" applyFont="1" applyFill="1" applyBorder="1" applyAlignment="1" applyProtection="1">
      <alignment horizontal="right"/>
    </xf>
    <xf numFmtId="165" fontId="30" fillId="2" borderId="9" xfId="1" applyFont="1" applyFill="1" applyBorder="1" applyAlignment="1" applyProtection="1">
      <alignment horizontal="right"/>
    </xf>
    <xf numFmtId="165" fontId="18" fillId="2" borderId="7" xfId="1" applyFont="1" applyFill="1" applyBorder="1" applyAlignment="1" applyProtection="1">
      <alignment horizontal="right"/>
    </xf>
    <xf numFmtId="167" fontId="17" fillId="0" borderId="8" xfId="1" applyNumberFormat="1" applyFont="1" applyFill="1" applyBorder="1" applyAlignment="1" applyProtection="1">
      <alignment horizontal="right"/>
    </xf>
    <xf numFmtId="165" fontId="6" fillId="0" borderId="5" xfId="1" applyFont="1" applyBorder="1" applyAlignment="1" applyProtection="1">
      <alignment horizontal="left"/>
    </xf>
    <xf numFmtId="165" fontId="9" fillId="0" borderId="19" xfId="1" applyFont="1" applyBorder="1" applyAlignment="1" applyProtection="1">
      <alignment horizontal="left"/>
    </xf>
    <xf numFmtId="165" fontId="1" fillId="6" borderId="0" xfId="1" applyFill="1" applyAlignment="1" applyProtection="1">
      <alignment horizontal="left"/>
    </xf>
    <xf numFmtId="165" fontId="23" fillId="0" borderId="22" xfId="1" applyFont="1" applyBorder="1" applyAlignment="1" applyProtection="1">
      <alignment horizontal="left"/>
    </xf>
    <xf numFmtId="4" fontId="1" fillId="0" borderId="0" xfId="1" applyNumberFormat="1" applyBorder="1" applyAlignment="1" applyProtection="1">
      <alignment horizontal="right"/>
    </xf>
    <xf numFmtId="4" fontId="3" fillId="0" borderId="0" xfId="1" applyNumberFormat="1" applyFont="1" applyBorder="1" applyAlignment="1" applyProtection="1">
      <alignment horizontal="right"/>
    </xf>
    <xf numFmtId="165" fontId="4" fillId="0" borderId="0" xfId="1" applyFont="1" applyBorder="1" applyAlignment="1" applyProtection="1">
      <alignment horizontal="left"/>
    </xf>
    <xf numFmtId="3" fontId="1" fillId="0" borderId="0" xfId="1" applyNumberFormat="1" applyFill="1" applyBorder="1" applyAlignment="1" applyProtection="1">
      <alignment horizontal="center"/>
    </xf>
    <xf numFmtId="165" fontId="34" fillId="0" borderId="11" xfId="1" applyFont="1" applyFill="1" applyBorder="1" applyAlignment="1" applyProtection="1">
      <alignment horizontal="left"/>
    </xf>
    <xf numFmtId="165" fontId="34" fillId="0" borderId="6" xfId="1" applyFont="1" applyFill="1" applyBorder="1" applyAlignment="1" applyProtection="1">
      <alignment horizontal="left"/>
    </xf>
    <xf numFmtId="165" fontId="12" fillId="4" borderId="16" xfId="1" applyFont="1" applyFill="1" applyBorder="1" applyAlignment="1" applyProtection="1">
      <alignment horizontal="center"/>
      <protection locked="0" hidden="1"/>
    </xf>
    <xf numFmtId="0" fontId="9" fillId="7" borderId="2" xfId="4" applyFont="1" applyFill="1" applyBorder="1" applyAlignment="1" applyProtection="1">
      <alignment horizontal="center"/>
      <protection locked="0" hidden="1"/>
    </xf>
    <xf numFmtId="0" fontId="28" fillId="0" borderId="0" xfId="0" applyFont="1" applyBorder="1" applyProtection="1"/>
    <xf numFmtId="165" fontId="32" fillId="0" borderId="22" xfId="1" applyFont="1" applyBorder="1" applyAlignment="1" applyProtection="1">
      <alignment horizontal="right" vertical="center"/>
    </xf>
    <xf numFmtId="0" fontId="6" fillId="0" borderId="5" xfId="0" applyFont="1" applyBorder="1" applyProtection="1"/>
    <xf numFmtId="0" fontId="23" fillId="0" borderId="5" xfId="0" applyFont="1" applyBorder="1" applyProtection="1"/>
    <xf numFmtId="0" fontId="9" fillId="0" borderId="5" xfId="0" applyFont="1" applyBorder="1" applyProtection="1"/>
    <xf numFmtId="0" fontId="14" fillId="0" borderId="5" xfId="0" applyFont="1" applyBorder="1" applyProtection="1"/>
    <xf numFmtId="0" fontId="6" fillId="0" borderId="0" xfId="0" applyFont="1" applyBorder="1" applyProtection="1"/>
    <xf numFmtId="0" fontId="40" fillId="0" borderId="0" xfId="0" applyFont="1" applyBorder="1" applyProtection="1"/>
    <xf numFmtId="165" fontId="32" fillId="0" borderId="22" xfId="1" applyFont="1" applyBorder="1" applyAlignment="1" applyProtection="1">
      <alignment horizontal="center" vertical="center"/>
    </xf>
    <xf numFmtId="0" fontId="35" fillId="0" borderId="5" xfId="0" applyFont="1" applyBorder="1" applyProtection="1"/>
    <xf numFmtId="165" fontId="16" fillId="0" borderId="22" xfId="3" applyNumberFormat="1" applyBorder="1" applyAlignment="1" applyProtection="1">
      <alignment horizontal="center" vertical="center"/>
    </xf>
    <xf numFmtId="0" fontId="35" fillId="0" borderId="24" xfId="0" applyFont="1" applyBorder="1" applyProtection="1"/>
    <xf numFmtId="49" fontId="13" fillId="0" borderId="8" xfId="1" applyNumberFormat="1" applyFont="1" applyBorder="1" applyAlignment="1" applyProtection="1">
      <alignment horizontal="center"/>
    </xf>
    <xf numFmtId="49" fontId="13" fillId="0" borderId="0" xfId="1" applyNumberFormat="1" applyFont="1" applyBorder="1" applyAlignment="1" applyProtection="1">
      <alignment horizontal="center"/>
    </xf>
    <xf numFmtId="0" fontId="0" fillId="3" borderId="8" xfId="0" applyFill="1" applyBorder="1" applyAlignment="1" applyProtection="1">
      <alignment horizontal="left"/>
    </xf>
    <xf numFmtId="0" fontId="0" fillId="3" borderId="0" xfId="0" applyFill="1" applyBorder="1" applyAlignment="1" applyProtection="1">
      <alignment horizontal="left"/>
    </xf>
    <xf numFmtId="0" fontId="0" fillId="0" borderId="0" xfId="0" applyFill="1" applyBorder="1" applyAlignment="1" applyProtection="1">
      <alignment horizontal="left"/>
    </xf>
    <xf numFmtId="165" fontId="3" fillId="3" borderId="8" xfId="1" applyFont="1" applyFill="1" applyBorder="1" applyAlignment="1" applyProtection="1">
      <alignment horizontal="left"/>
    </xf>
    <xf numFmtId="165" fontId="3" fillId="3" borderId="0" xfId="1" applyFont="1" applyFill="1" applyBorder="1" applyAlignment="1" applyProtection="1">
      <alignment horizontal="left"/>
    </xf>
    <xf numFmtId="165" fontId="7" fillId="3" borderId="8" xfId="1" applyFont="1" applyFill="1" applyBorder="1" applyAlignment="1" applyProtection="1">
      <alignment horizontal="left"/>
    </xf>
    <xf numFmtId="165" fontId="7" fillId="3" borderId="0" xfId="1" applyFont="1" applyFill="1" applyBorder="1" applyAlignment="1" applyProtection="1">
      <alignment horizontal="left"/>
    </xf>
    <xf numFmtId="165" fontId="7" fillId="0" borderId="0" xfId="1" applyFont="1" applyFill="1" applyBorder="1" applyAlignment="1" applyProtection="1">
      <alignment horizontal="left"/>
    </xf>
    <xf numFmtId="0" fontId="35" fillId="0" borderId="3" xfId="0" applyFont="1" applyBorder="1" applyProtection="1"/>
    <xf numFmtId="165" fontId="24" fillId="3" borderId="8" xfId="3" applyNumberFormat="1" applyFont="1" applyFill="1" applyBorder="1" applyAlignment="1" applyProtection="1">
      <alignment horizontal="left"/>
    </xf>
    <xf numFmtId="165" fontId="24" fillId="3" borderId="0" xfId="3" applyNumberFormat="1" applyFont="1" applyFill="1" applyBorder="1" applyAlignment="1" applyProtection="1">
      <alignment horizontal="left"/>
    </xf>
    <xf numFmtId="165" fontId="24" fillId="0" borderId="0" xfId="3" applyNumberFormat="1" applyFont="1" applyFill="1" applyBorder="1" applyAlignment="1" applyProtection="1">
      <alignment horizontal="left"/>
    </xf>
    <xf numFmtId="0" fontId="0" fillId="0" borderId="8" xfId="0" applyFill="1" applyBorder="1" applyAlignment="1" applyProtection="1">
      <alignment horizontal="left"/>
    </xf>
    <xf numFmtId="171" fontId="38" fillId="0" borderId="20" xfId="5" applyNumberFormat="1" applyFont="1" applyBorder="1" applyProtection="1"/>
    <xf numFmtId="171" fontId="38" fillId="0" borderId="10" xfId="5" applyNumberFormat="1" applyFont="1" applyBorder="1" applyProtection="1"/>
    <xf numFmtId="171" fontId="38" fillId="0" borderId="25" xfId="5" applyNumberFormat="1" applyFont="1" applyBorder="1" applyProtection="1"/>
    <xf numFmtId="165" fontId="3" fillId="0" borderId="8" xfId="1" applyFont="1" applyFill="1" applyBorder="1" applyAlignment="1" applyProtection="1">
      <alignment horizontal="left"/>
    </xf>
    <xf numFmtId="171" fontId="38" fillId="0" borderId="17" xfId="5" applyNumberFormat="1" applyFont="1" applyBorder="1" applyProtection="1"/>
    <xf numFmtId="171" fontId="38" fillId="0" borderId="0" xfId="5" applyNumberFormat="1" applyFont="1" applyBorder="1" applyProtection="1"/>
    <xf numFmtId="171" fontId="0" fillId="0" borderId="0" xfId="0" applyNumberFormat="1" applyBorder="1" applyProtection="1"/>
    <xf numFmtId="171" fontId="0" fillId="0" borderId="26" xfId="0" applyNumberFormat="1" applyBorder="1" applyProtection="1"/>
    <xf numFmtId="171" fontId="38" fillId="0" borderId="26" xfId="5" applyNumberFormat="1" applyFont="1" applyBorder="1" applyProtection="1"/>
    <xf numFmtId="165" fontId="7" fillId="0" borderId="8" xfId="1" applyFont="1" applyFill="1" applyBorder="1" applyAlignment="1" applyProtection="1">
      <alignment horizontal="left"/>
    </xf>
    <xf numFmtId="0" fontId="7" fillId="0" borderId="0" xfId="0" applyFont="1" applyBorder="1" applyAlignment="1" applyProtection="1">
      <alignment horizontal="right"/>
    </xf>
    <xf numFmtId="165" fontId="24" fillId="0" borderId="8" xfId="3" applyNumberFormat="1" applyFont="1" applyFill="1" applyBorder="1" applyAlignment="1" applyProtection="1">
      <alignment horizontal="left"/>
    </xf>
    <xf numFmtId="171" fontId="38" fillId="0" borderId="27" xfId="5" applyNumberFormat="1" applyFont="1" applyBorder="1" applyProtection="1"/>
    <xf numFmtId="171" fontId="38" fillId="0" borderId="1" xfId="5" applyNumberFormat="1" applyFont="1" applyBorder="1" applyProtection="1"/>
    <xf numFmtId="171" fontId="0" fillId="0" borderId="1" xfId="0" applyNumberFormat="1" applyBorder="1" applyProtection="1"/>
    <xf numFmtId="171" fontId="0" fillId="0" borderId="28" xfId="0" applyNumberFormat="1" applyBorder="1" applyProtection="1"/>
    <xf numFmtId="166" fontId="38" fillId="0" borderId="0" xfId="5" applyFont="1" applyProtection="1"/>
    <xf numFmtId="171" fontId="38" fillId="0" borderId="0" xfId="5" applyNumberFormat="1" applyFont="1" applyProtection="1"/>
    <xf numFmtId="171" fontId="0" fillId="6" borderId="0" xfId="0" applyNumberFormat="1" applyFill="1" applyProtection="1"/>
    <xf numFmtId="2" fontId="38" fillId="0" borderId="0" xfId="5" applyNumberFormat="1" applyFont="1" applyProtection="1"/>
    <xf numFmtId="0" fontId="0" fillId="0" borderId="0" xfId="0" applyProtection="1"/>
    <xf numFmtId="171" fontId="0" fillId="8" borderId="0" xfId="0" applyNumberFormat="1" applyFill="1" applyProtection="1"/>
    <xf numFmtId="0" fontId="7" fillId="0" borderId="11" xfId="0" applyFont="1" applyBorder="1" applyProtection="1"/>
    <xf numFmtId="0" fontId="23" fillId="0" borderId="5" xfId="4" applyFont="1" applyBorder="1" applyAlignment="1" applyProtection="1">
      <alignment horizontal="left"/>
    </xf>
    <xf numFmtId="0" fontId="3" fillId="0" borderId="0" xfId="4" applyFont="1" applyBorder="1" applyAlignment="1" applyProtection="1">
      <alignment horizontal="right"/>
    </xf>
    <xf numFmtId="0" fontId="13" fillId="0" borderId="10" xfId="4" applyFont="1" applyBorder="1" applyAlignment="1" applyProtection="1">
      <alignment horizontal="center"/>
    </xf>
    <xf numFmtId="0" fontId="7" fillId="0" borderId="5" xfId="4" applyBorder="1" applyProtection="1"/>
    <xf numFmtId="0" fontId="7" fillId="0" borderId="0" xfId="4" applyBorder="1" applyProtection="1"/>
    <xf numFmtId="0" fontId="5" fillId="0" borderId="0" xfId="4" applyFont="1" applyBorder="1" applyAlignment="1" applyProtection="1">
      <alignment horizontal="right"/>
    </xf>
    <xf numFmtId="0" fontId="8" fillId="0" borderId="0" xfId="4" applyFont="1" applyBorder="1" applyAlignment="1" applyProtection="1">
      <alignment horizontal="center"/>
    </xf>
    <xf numFmtId="0" fontId="8" fillId="0" borderId="17" xfId="4" applyFont="1" applyBorder="1" applyAlignment="1" applyProtection="1">
      <alignment horizontal="right"/>
    </xf>
    <xf numFmtId="0" fontId="8" fillId="0" borderId="0" xfId="4" applyFont="1" applyBorder="1" applyAlignment="1" applyProtection="1">
      <alignment horizontal="right"/>
    </xf>
    <xf numFmtId="0" fontId="0" fillId="0" borderId="0" xfId="0" applyBorder="1" applyProtection="1"/>
    <xf numFmtId="0" fontId="0" fillId="0" borderId="22" xfId="0" applyBorder="1" applyAlignment="1" applyProtection="1">
      <alignment horizontal="right"/>
    </xf>
    <xf numFmtId="0" fontId="7" fillId="0" borderId="17" xfId="4" applyBorder="1" applyProtection="1"/>
    <xf numFmtId="0" fontId="3" fillId="0" borderId="16" xfId="4" quotePrefix="1" applyFont="1" applyBorder="1" applyAlignment="1" applyProtection="1">
      <alignment horizontal="left"/>
    </xf>
    <xf numFmtId="0" fontId="3" fillId="0" borderId="29" xfId="4" quotePrefix="1" applyFont="1" applyBorder="1" applyAlignment="1" applyProtection="1">
      <alignment horizontal="left"/>
    </xf>
    <xf numFmtId="0" fontId="23" fillId="0" borderId="29" xfId="4" applyFont="1" applyBorder="1" applyProtection="1"/>
    <xf numFmtId="0" fontId="23" fillId="0" borderId="29" xfId="4" quotePrefix="1" applyFont="1" applyBorder="1" applyAlignment="1" applyProtection="1">
      <alignment horizontal="right"/>
    </xf>
    <xf numFmtId="0" fontId="0" fillId="0" borderId="8" xfId="0" applyBorder="1" applyProtection="1"/>
    <xf numFmtId="0" fontId="7" fillId="0" borderId="5" xfId="0" applyFont="1" applyBorder="1" applyProtection="1"/>
    <xf numFmtId="165" fontId="1" fillId="0" borderId="0" xfId="1" applyFont="1" applyFill="1" applyBorder="1" applyAlignment="1" applyProtection="1">
      <alignment horizontal="left"/>
    </xf>
    <xf numFmtId="165" fontId="12" fillId="0" borderId="0" xfId="1" applyFont="1" applyFill="1" applyBorder="1" applyAlignment="1" applyProtection="1">
      <alignment horizontal="center"/>
    </xf>
    <xf numFmtId="165" fontId="1" fillId="5" borderId="0" xfId="1" applyFill="1" applyBorder="1" applyAlignment="1" applyProtection="1">
      <alignment horizontal="left"/>
    </xf>
    <xf numFmtId="4" fontId="1" fillId="0" borderId="0" xfId="1" applyNumberFormat="1" applyFill="1" applyBorder="1" applyAlignment="1" applyProtection="1">
      <alignment horizontal="right"/>
    </xf>
    <xf numFmtId="165" fontId="7" fillId="7" borderId="2" xfId="1" applyFont="1" applyFill="1" applyBorder="1" applyAlignment="1" applyProtection="1">
      <alignment horizontal="center" vertical="center"/>
      <protection locked="0" hidden="1"/>
    </xf>
    <xf numFmtId="171" fontId="7" fillId="7" borderId="2" xfId="5" applyNumberFormat="1" applyFont="1" applyFill="1" applyBorder="1" applyAlignment="1" applyProtection="1">
      <alignment horizontal="center" vertical="center"/>
      <protection locked="0" hidden="1"/>
    </xf>
    <xf numFmtId="165" fontId="19" fillId="7" borderId="2" xfId="1" applyFont="1" applyFill="1" applyBorder="1" applyAlignment="1" applyProtection="1">
      <alignment horizontal="center" vertical="center"/>
      <protection locked="0" hidden="1"/>
    </xf>
    <xf numFmtId="3" fontId="7" fillId="7" borderId="2" xfId="1" applyNumberFormat="1" applyFont="1" applyFill="1" applyBorder="1" applyAlignment="1" applyProtection="1">
      <alignment horizontal="center" vertical="center"/>
      <protection locked="0" hidden="1"/>
    </xf>
    <xf numFmtId="165" fontId="23" fillId="0" borderId="5" xfId="1" applyFont="1" applyBorder="1" applyAlignment="1" applyProtection="1">
      <alignment horizontal="left"/>
    </xf>
    <xf numFmtId="165" fontId="23" fillId="0" borderId="0" xfId="1" applyFont="1" applyBorder="1" applyAlignment="1" applyProtection="1">
      <alignment horizontal="left"/>
    </xf>
    <xf numFmtId="3" fontId="5" fillId="0" borderId="17" xfId="1" applyNumberFormat="1" applyFont="1" applyBorder="1" applyAlignment="1" applyProtection="1">
      <alignment horizontal="left"/>
    </xf>
    <xf numFmtId="165" fontId="9" fillId="0" borderId="0" xfId="1" applyFont="1" applyBorder="1" applyAlignment="1" applyProtection="1">
      <alignment horizontal="left"/>
    </xf>
    <xf numFmtId="165" fontId="9" fillId="0" borderId="4" xfId="1" applyFont="1" applyBorder="1" applyAlignment="1" applyProtection="1">
      <alignment horizontal="left"/>
    </xf>
    <xf numFmtId="165" fontId="9" fillId="0" borderId="1" xfId="1" applyFont="1" applyBorder="1" applyAlignment="1" applyProtection="1">
      <alignment horizontal="left"/>
    </xf>
    <xf numFmtId="165" fontId="9" fillId="0" borderId="10" xfId="1" applyFont="1" applyBorder="1" applyAlignment="1" applyProtection="1">
      <alignment horizontal="left"/>
    </xf>
    <xf numFmtId="165" fontId="9" fillId="0" borderId="6" xfId="1" applyFont="1" applyBorder="1" applyAlignment="1" applyProtection="1">
      <alignment horizontal="left"/>
    </xf>
    <xf numFmtId="164" fontId="6" fillId="2" borderId="22" xfId="1" applyNumberFormat="1" applyFont="1" applyFill="1" applyBorder="1" applyAlignment="1" applyProtection="1">
      <alignment horizontal="right"/>
    </xf>
    <xf numFmtId="167" fontId="6" fillId="2" borderId="22" xfId="1" applyNumberFormat="1" applyFont="1" applyFill="1" applyBorder="1" applyAlignment="1" applyProtection="1">
      <alignment horizontal="right"/>
    </xf>
    <xf numFmtId="0" fontId="6" fillId="0" borderId="0" xfId="0" applyFont="1" applyBorder="1" applyAlignment="1" applyProtection="1"/>
    <xf numFmtId="165" fontId="6" fillId="0" borderId="0" xfId="1" applyFont="1" applyBorder="1" applyAlignment="1" applyProtection="1">
      <alignment horizontal="left"/>
    </xf>
    <xf numFmtId="0" fontId="6" fillId="0" borderId="8" xfId="0" applyFont="1" applyBorder="1" applyAlignment="1" applyProtection="1"/>
    <xf numFmtId="165" fontId="6" fillId="0" borderId="8" xfId="1" applyFont="1" applyBorder="1" applyAlignment="1" applyProtection="1">
      <alignment horizontal="left"/>
    </xf>
    <xf numFmtId="0" fontId="25" fillId="0" borderId="5" xfId="0" applyFont="1" applyBorder="1" applyProtection="1"/>
    <xf numFmtId="165" fontId="3" fillId="0" borderId="6" xfId="1" applyFont="1" applyBorder="1" applyAlignment="1" applyProtection="1">
      <alignment horizontal="left"/>
    </xf>
    <xf numFmtId="165" fontId="7" fillId="3" borderId="2" xfId="1" applyFont="1" applyFill="1" applyBorder="1" applyAlignment="1" applyProtection="1">
      <alignment horizontal="left"/>
      <protection locked="0" hidden="1"/>
    </xf>
    <xf numFmtId="0" fontId="0" fillId="0" borderId="2" xfId="0" applyBorder="1" applyAlignment="1" applyProtection="1">
      <alignment horizontal="left"/>
      <protection locked="0" hidden="1"/>
    </xf>
    <xf numFmtId="0" fontId="7" fillId="3" borderId="2" xfId="0" applyFont="1" applyFill="1" applyBorder="1" applyAlignment="1" applyProtection="1">
      <alignment horizontal="right"/>
      <protection locked="0" hidden="1"/>
    </xf>
    <xf numFmtId="0" fontId="0" fillId="0" borderId="2" xfId="0" applyBorder="1" applyAlignment="1" applyProtection="1">
      <alignment horizontal="right"/>
      <protection locked="0" hidden="1"/>
    </xf>
    <xf numFmtId="0" fontId="0" fillId="3" borderId="2" xfId="0" applyFill="1" applyBorder="1" applyAlignment="1" applyProtection="1">
      <alignment horizontal="left"/>
      <protection locked="0" hidden="1"/>
    </xf>
    <xf numFmtId="165" fontId="3" fillId="3" borderId="2" xfId="1" applyFont="1" applyFill="1" applyBorder="1" applyAlignment="1" applyProtection="1">
      <alignment horizontal="left"/>
      <protection locked="0" hidden="1"/>
    </xf>
    <xf numFmtId="0" fontId="7" fillId="3" borderId="2" xfId="0" applyFont="1" applyFill="1" applyBorder="1" applyAlignment="1" applyProtection="1">
      <protection locked="0" hidden="1"/>
    </xf>
    <xf numFmtId="0" fontId="0" fillId="0" borderId="2" xfId="0" applyBorder="1" applyAlignment="1" applyProtection="1">
      <protection locked="0" hidden="1"/>
    </xf>
    <xf numFmtId="165" fontId="24" fillId="3" borderId="2" xfId="3" applyNumberFormat="1" applyFont="1" applyFill="1" applyBorder="1" applyAlignment="1" applyProtection="1">
      <alignment horizontal="left"/>
      <protection locked="0" hidden="1"/>
    </xf>
    <xf numFmtId="165" fontId="2" fillId="0" borderId="5" xfId="1" applyFont="1" applyBorder="1" applyAlignment="1" applyProtection="1">
      <alignment horizontal="right"/>
    </xf>
    <xf numFmtId="165" fontId="2" fillId="0" borderId="0" xfId="1" applyFont="1" applyBorder="1" applyAlignment="1" applyProtection="1">
      <alignment horizontal="right"/>
    </xf>
    <xf numFmtId="165" fontId="8" fillId="0" borderId="0" xfId="1" applyFont="1" applyBorder="1" applyAlignment="1" applyProtection="1">
      <alignment horizontal="right"/>
    </xf>
    <xf numFmtId="165" fontId="23" fillId="0" borderId="5" xfId="1" applyFont="1" applyBorder="1" applyAlignment="1" applyProtection="1">
      <alignment horizontal="left"/>
    </xf>
    <xf numFmtId="165" fontId="23" fillId="0" borderId="0" xfId="1" applyFont="1" applyBorder="1" applyAlignment="1" applyProtection="1">
      <alignment horizontal="left"/>
    </xf>
    <xf numFmtId="165" fontId="16" fillId="0" borderId="0" xfId="3" applyNumberFormat="1" applyFill="1" applyBorder="1" applyAlignment="1" applyProtection="1">
      <alignment horizontal="left"/>
      <protection locked="0" hidden="1"/>
    </xf>
    <xf numFmtId="0" fontId="0" fillId="0" borderId="0" xfId="0" applyAlignment="1" applyProtection="1">
      <alignment horizontal="left"/>
      <protection locked="0" hidden="1"/>
    </xf>
    <xf numFmtId="171" fontId="2" fillId="0" borderId="0" xfId="5" applyNumberFormat="1" applyFont="1" applyBorder="1" applyAlignment="1" applyProtection="1">
      <alignment horizontal="right"/>
    </xf>
    <xf numFmtId="0" fontId="2" fillId="0" borderId="0" xfId="0" applyFont="1" applyBorder="1" applyAlignment="1" applyProtection="1">
      <alignment horizontal="right"/>
    </xf>
    <xf numFmtId="3" fontId="5" fillId="0" borderId="17" xfId="1" applyNumberFormat="1" applyFont="1" applyBorder="1" applyAlignment="1" applyProtection="1">
      <alignment horizontal="left"/>
    </xf>
    <xf numFmtId="0" fontId="0" fillId="0" borderId="0" xfId="0" applyAlignment="1" applyProtection="1"/>
    <xf numFmtId="165" fontId="3" fillId="0" borderId="22" xfId="1" applyFont="1" applyBorder="1" applyAlignment="1" applyProtection="1">
      <alignment horizontal="center" vertical="center"/>
    </xf>
  </cellXfs>
  <cellStyles count="6">
    <cellStyle name="Dezimal [0]" xfId="1" builtinId="6"/>
    <cellStyle name="Euro" xfId="2" xr:uid="{00000000-0005-0000-0000-000002000000}"/>
    <cellStyle name="Link" xfId="3" builtinId="8"/>
    <cellStyle name="Standard" xfId="0" builtinId="0"/>
    <cellStyle name="Standard 2" xfId="4" xr:uid="{00000000-0005-0000-0000-000005000000}"/>
    <cellStyle name="Währung" xfId="5"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ekuranz.com/" TargetMode="External"/><Relationship Id="rId1" Type="http://schemas.openxmlformats.org/officeDocument/2006/relationships/hyperlink" Target="https://op.cyberschutz-rechner.allianz.de/assets/pdfs/Versicherungsbedingungen_Allianz_CyberSchutz.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181"/>
  <sheetViews>
    <sheetView showGridLines="0" showRowColHeaders="0" tabSelected="1" zoomScaleNormal="100" zoomScalePageLayoutView="84" workbookViewId="0">
      <selection activeCell="H36" sqref="H36"/>
    </sheetView>
  </sheetViews>
  <sheetFormatPr baseColWidth="10" defaultColWidth="11.42578125" defaultRowHeight="12.75" x14ac:dyDescent="0.2"/>
  <cols>
    <col min="1" max="1" width="2.5703125" style="3" customWidth="1"/>
    <col min="2" max="2" width="7.85546875" style="3" customWidth="1"/>
    <col min="3" max="3" width="34" style="3" customWidth="1"/>
    <col min="4" max="4" width="3.28515625" style="3" customWidth="1"/>
    <col min="5" max="5" width="19" style="3" customWidth="1"/>
    <col min="6" max="11" width="16.28515625" style="3" customWidth="1"/>
    <col min="12" max="12" width="18" style="3" customWidth="1"/>
    <col min="13" max="14" width="17" style="3" hidden="1" customWidth="1"/>
    <col min="15" max="15" width="0.85546875" style="3" hidden="1" customWidth="1"/>
    <col min="16" max="16" width="28" style="108" customWidth="1"/>
    <col min="17" max="17" width="7.140625" style="39" hidden="1" customWidth="1"/>
    <col min="18" max="18" width="21.140625" style="3" hidden="1" customWidth="1"/>
    <col min="19" max="19" width="11.28515625" style="39" hidden="1" customWidth="1"/>
    <col min="20" max="20" width="16" style="3" hidden="1" customWidth="1"/>
    <col min="21" max="21" width="13.28515625" style="3" hidden="1" customWidth="1"/>
    <col min="22" max="22" width="15.5703125" style="3" hidden="1" customWidth="1"/>
    <col min="23" max="23" width="15.140625" style="3" hidden="1" customWidth="1"/>
    <col min="24" max="24" width="16.42578125" style="3" hidden="1" customWidth="1"/>
    <col min="25" max="25" width="14.42578125" style="3" hidden="1" customWidth="1"/>
    <col min="26" max="26" width="17.140625" style="3" hidden="1" customWidth="1"/>
    <col min="27" max="16384" width="11.42578125" style="3"/>
  </cols>
  <sheetData>
    <row r="1" spans="2:22" ht="11.25" customHeight="1" thickBot="1" x14ac:dyDescent="0.3">
      <c r="B1" s="207" t="s">
        <v>0</v>
      </c>
      <c r="C1" s="286"/>
      <c r="D1" s="1"/>
      <c r="E1" s="286" t="s">
        <v>0</v>
      </c>
      <c r="F1" s="286"/>
      <c r="G1" s="7"/>
      <c r="H1" s="99"/>
      <c r="I1" s="129" t="s">
        <v>1</v>
      </c>
      <c r="J1" s="99"/>
      <c r="K1" s="99"/>
      <c r="L1" s="99"/>
      <c r="M1" s="29"/>
      <c r="N1" s="29"/>
      <c r="O1" s="29"/>
      <c r="Q1" s="42"/>
      <c r="R1" s="24"/>
      <c r="S1" s="42"/>
      <c r="T1" s="24"/>
      <c r="U1" s="24"/>
      <c r="V1" s="7"/>
    </row>
    <row r="2" spans="2:22" ht="20.25" x14ac:dyDescent="0.3">
      <c r="B2" s="156" t="str">
        <f>IF($P$4="Deckung","Deckungszusage Cyberversicherung","Antrag/ Angebot auf Cyberversicherung")</f>
        <v>Antrag/ Angebot auf Cyberversicherung</v>
      </c>
      <c r="C2" s="24"/>
      <c r="D2" s="287"/>
      <c r="E2" s="287"/>
      <c r="F2" s="287"/>
      <c r="G2" s="157"/>
      <c r="H2" s="98"/>
      <c r="I2" s="98"/>
      <c r="J2" s="98"/>
      <c r="K2" s="98"/>
      <c r="L2" s="29"/>
      <c r="M2" s="30"/>
      <c r="N2" s="30"/>
      <c r="O2" s="99"/>
      <c r="P2" s="175"/>
      <c r="Q2" s="41"/>
      <c r="R2" s="7"/>
      <c r="S2" s="41"/>
      <c r="T2" s="7"/>
      <c r="U2" s="7"/>
      <c r="V2" s="7"/>
    </row>
    <row r="3" spans="2:22" ht="6.6" customHeight="1" thickBot="1" x14ac:dyDescent="0.35">
      <c r="B3" s="172"/>
      <c r="C3" s="19"/>
      <c r="D3" s="288"/>
      <c r="E3" s="288"/>
      <c r="F3" s="288"/>
      <c r="G3" s="173"/>
      <c r="H3" s="100"/>
      <c r="I3" s="100"/>
      <c r="J3" s="100"/>
      <c r="K3" s="100"/>
      <c r="L3" s="77"/>
      <c r="M3" s="114"/>
      <c r="N3" s="114"/>
      <c r="O3" s="113"/>
      <c r="P3" s="176"/>
      <c r="Q3" s="41"/>
      <c r="R3" s="7"/>
      <c r="S3" s="41"/>
      <c r="T3" s="7"/>
      <c r="U3" s="7"/>
      <c r="V3" s="7"/>
    </row>
    <row r="4" spans="2:22" ht="4.9000000000000004" customHeight="1" x14ac:dyDescent="0.25">
      <c r="B4" s="53" t="s">
        <v>0</v>
      </c>
      <c r="C4" s="7"/>
      <c r="D4" s="286"/>
      <c r="E4" s="286"/>
      <c r="F4" s="286"/>
      <c r="G4" s="17"/>
      <c r="H4" s="99"/>
      <c r="I4" s="99"/>
      <c r="J4" s="99"/>
      <c r="K4" s="99"/>
      <c r="L4" s="30"/>
      <c r="M4" s="30"/>
      <c r="N4" s="30"/>
      <c r="O4" s="99"/>
      <c r="P4" s="208" t="s">
        <v>0</v>
      </c>
      <c r="Q4" s="41"/>
      <c r="R4" s="7"/>
      <c r="S4" s="41"/>
      <c r="T4" s="7"/>
      <c r="U4" s="7"/>
      <c r="V4" s="7"/>
    </row>
    <row r="5" spans="2:22" ht="17.45" customHeight="1" x14ac:dyDescent="0.25">
      <c r="B5" s="283" t="s">
        <v>2</v>
      </c>
      <c r="C5" s="7"/>
      <c r="D5" s="286"/>
      <c r="E5" s="286"/>
      <c r="F5" s="286"/>
      <c r="G5" s="17"/>
      <c r="H5" s="99"/>
      <c r="I5" s="99"/>
      <c r="J5" s="99"/>
      <c r="K5" s="99"/>
      <c r="L5" s="30"/>
      <c r="M5" s="30"/>
      <c r="N5" s="30"/>
      <c r="O5" s="99"/>
      <c r="P5" s="319" t="s">
        <v>3</v>
      </c>
      <c r="Q5" s="41"/>
      <c r="R5" s="7"/>
      <c r="S5" s="41"/>
      <c r="T5" s="7"/>
      <c r="U5" s="7"/>
      <c r="V5" s="7"/>
    </row>
    <row r="6" spans="2:22" ht="3.6" customHeight="1" x14ac:dyDescent="0.25">
      <c r="B6" s="53"/>
      <c r="C6" s="7"/>
      <c r="D6" s="286"/>
      <c r="E6" s="286"/>
      <c r="F6" s="286"/>
      <c r="G6" s="17"/>
      <c r="H6" s="99"/>
      <c r="I6" s="99"/>
      <c r="J6" s="99"/>
      <c r="K6" s="99"/>
      <c r="L6" s="30"/>
      <c r="M6" s="30"/>
      <c r="N6" s="30"/>
      <c r="O6" s="99"/>
      <c r="P6" s="215"/>
      <c r="Q6" s="41"/>
      <c r="R6" s="7"/>
      <c r="S6" s="41"/>
      <c r="T6" s="7"/>
      <c r="U6" s="7"/>
      <c r="V6" s="7"/>
    </row>
    <row r="7" spans="2:22" ht="16.149999999999999" customHeight="1" x14ac:dyDescent="0.25">
      <c r="B7" s="209" t="s">
        <v>4</v>
      </c>
      <c r="C7" s="7"/>
      <c r="D7" s="286"/>
      <c r="E7" s="286"/>
      <c r="F7" s="286"/>
      <c r="G7" s="17"/>
      <c r="H7" s="99"/>
      <c r="I7" s="99"/>
      <c r="J7" s="99"/>
      <c r="K7" s="99"/>
      <c r="L7" s="30"/>
      <c r="M7" s="30"/>
      <c r="N7" s="30"/>
      <c r="O7" s="99"/>
      <c r="P7" s="319" t="s">
        <v>5</v>
      </c>
      <c r="Q7" s="41"/>
      <c r="R7" s="7"/>
      <c r="S7" s="41"/>
      <c r="T7" s="7"/>
      <c r="U7" s="7"/>
      <c r="V7" s="7"/>
    </row>
    <row r="8" spans="2:22" ht="16.149999999999999" customHeight="1" x14ac:dyDescent="0.25">
      <c r="B8" s="209" t="s">
        <v>6</v>
      </c>
      <c r="C8" s="7"/>
      <c r="D8" s="286"/>
      <c r="E8" s="286"/>
      <c r="F8" s="286"/>
      <c r="G8" s="17"/>
      <c r="H8" s="99"/>
      <c r="I8" s="99"/>
      <c r="J8" s="99"/>
      <c r="K8" s="99"/>
      <c r="L8" s="30"/>
      <c r="M8" s="30"/>
      <c r="N8" s="30"/>
      <c r="O8" s="99"/>
      <c r="P8" s="178" t="s">
        <v>7</v>
      </c>
      <c r="Q8" s="41"/>
      <c r="R8" s="7"/>
      <c r="S8" s="41"/>
      <c r="T8" s="7"/>
      <c r="U8" s="7"/>
      <c r="V8" s="7"/>
    </row>
    <row r="9" spans="2:22" ht="16.149999999999999" customHeight="1" x14ac:dyDescent="0.25">
      <c r="B9" s="195" t="s">
        <v>8</v>
      </c>
      <c r="C9" s="7"/>
      <c r="D9" s="69"/>
      <c r="E9" s="286"/>
      <c r="F9" s="286"/>
      <c r="G9" s="13"/>
      <c r="H9" s="99"/>
      <c r="I9" s="99"/>
      <c r="J9" s="99"/>
      <c r="K9" s="99"/>
      <c r="L9" s="30"/>
      <c r="M9" s="30"/>
      <c r="N9" s="30"/>
      <c r="O9" s="99"/>
      <c r="P9" s="180" t="s">
        <v>9</v>
      </c>
      <c r="Q9" s="41"/>
      <c r="R9" s="7"/>
      <c r="S9" s="41"/>
      <c r="T9" s="7"/>
      <c r="U9" s="7"/>
      <c r="V9" s="7"/>
    </row>
    <row r="10" spans="2:22" ht="16.149999999999999" customHeight="1" x14ac:dyDescent="0.25">
      <c r="B10" s="209" t="s">
        <v>66</v>
      </c>
      <c r="C10" s="7"/>
      <c r="D10" s="69"/>
      <c r="E10" s="286"/>
      <c r="F10" s="286"/>
      <c r="G10" s="13"/>
      <c r="H10" s="99"/>
      <c r="I10" s="99"/>
      <c r="J10" s="99"/>
      <c r="K10" s="99"/>
      <c r="L10" s="30"/>
      <c r="M10" s="30"/>
      <c r="N10" s="30"/>
      <c r="O10" s="99"/>
      <c r="P10" s="180" t="s">
        <v>10</v>
      </c>
      <c r="Q10" s="41"/>
      <c r="R10" s="7"/>
      <c r="S10" s="41"/>
      <c r="T10" s="7"/>
      <c r="U10" s="7"/>
      <c r="V10" s="7"/>
    </row>
    <row r="11" spans="2:22" ht="7.15" customHeight="1" x14ac:dyDescent="0.25">
      <c r="B11" s="196"/>
      <c r="C11" s="19"/>
      <c r="D11" s="36"/>
      <c r="E11" s="288"/>
      <c r="F11" s="288"/>
      <c r="G11" s="75"/>
      <c r="H11" s="100"/>
      <c r="I11" s="100"/>
      <c r="J11" s="100"/>
      <c r="K11" s="100"/>
      <c r="L11" s="77"/>
      <c r="M11" s="30"/>
      <c r="N11" s="30"/>
      <c r="O11" s="99"/>
      <c r="P11" s="177"/>
      <c r="Q11" s="41"/>
      <c r="R11" s="7"/>
      <c r="S11" s="41"/>
      <c r="T11" s="7"/>
      <c r="U11" s="7"/>
      <c r="V11" s="7"/>
    </row>
    <row r="12" spans="2:22" ht="17.45" customHeight="1" x14ac:dyDescent="0.25">
      <c r="B12" s="210" t="s">
        <v>11</v>
      </c>
      <c r="C12" s="7"/>
      <c r="D12" s="69"/>
      <c r="E12" s="286"/>
      <c r="F12" s="286"/>
      <c r="G12" s="13"/>
      <c r="H12" s="99"/>
      <c r="I12" s="99"/>
      <c r="J12" s="99"/>
      <c r="K12" s="99"/>
      <c r="L12" s="30"/>
      <c r="M12" s="30"/>
      <c r="N12" s="30"/>
      <c r="O12" s="99"/>
      <c r="P12" s="181" t="s">
        <v>12</v>
      </c>
      <c r="Q12" s="41"/>
      <c r="R12" s="7"/>
      <c r="S12" s="41"/>
      <c r="T12" s="7"/>
      <c r="U12" s="7"/>
      <c r="V12" s="7"/>
    </row>
    <row r="13" spans="2:22" ht="4.9000000000000004" customHeight="1" x14ac:dyDescent="0.25">
      <c r="B13" s="53"/>
      <c r="C13" s="7"/>
      <c r="D13" s="69"/>
      <c r="E13" s="286"/>
      <c r="F13" s="286"/>
      <c r="G13" s="13"/>
      <c r="H13" s="99"/>
      <c r="I13" s="99"/>
      <c r="J13" s="99"/>
      <c r="K13" s="99"/>
      <c r="L13" s="30"/>
      <c r="M13" s="30"/>
      <c r="N13" s="30"/>
      <c r="O13" s="99"/>
      <c r="P13" s="177"/>
      <c r="Q13" s="41"/>
      <c r="R13" s="7"/>
      <c r="S13" s="41"/>
      <c r="T13" s="7"/>
      <c r="U13" s="7"/>
      <c r="V13" s="7"/>
    </row>
    <row r="14" spans="2:22" ht="16.149999999999999" customHeight="1" x14ac:dyDescent="0.25">
      <c r="B14" s="209" t="s">
        <v>13</v>
      </c>
      <c r="C14" s="7"/>
      <c r="D14" s="69"/>
      <c r="E14" s="286"/>
      <c r="F14" s="286"/>
      <c r="G14" s="13"/>
      <c r="H14" s="99"/>
      <c r="I14" s="99"/>
      <c r="J14" s="99"/>
      <c r="K14" s="99"/>
      <c r="L14" s="30"/>
      <c r="M14" s="30"/>
      <c r="N14" s="30"/>
      <c r="O14" s="99"/>
      <c r="P14" s="176"/>
      <c r="Q14" s="41"/>
      <c r="R14" s="7"/>
      <c r="S14" s="41"/>
      <c r="T14" s="7"/>
      <c r="U14" s="7"/>
      <c r="V14" s="7"/>
    </row>
    <row r="15" spans="2:22" ht="16.149999999999999" customHeight="1" x14ac:dyDescent="0.25">
      <c r="B15" s="195" t="s">
        <v>65</v>
      </c>
      <c r="C15" s="7"/>
      <c r="D15" s="69"/>
      <c r="E15" s="286"/>
      <c r="F15" s="286"/>
      <c r="G15" s="13"/>
      <c r="H15" s="99"/>
      <c r="I15" s="99"/>
      <c r="J15" s="99"/>
      <c r="K15" s="99"/>
      <c r="L15" s="30"/>
      <c r="M15" s="30"/>
      <c r="N15" s="30"/>
      <c r="O15" s="99"/>
      <c r="P15" s="177"/>
      <c r="Q15" s="41"/>
      <c r="R15" s="7"/>
      <c r="S15" s="41"/>
      <c r="T15" s="7"/>
      <c r="U15" s="7"/>
      <c r="V15" s="7"/>
    </row>
    <row r="16" spans="2:22" ht="16.149999999999999" hidden="1" customHeight="1" x14ac:dyDescent="0.25">
      <c r="B16" s="209"/>
      <c r="C16" s="7"/>
      <c r="D16" s="69"/>
      <c r="E16" s="286"/>
      <c r="F16" s="286"/>
      <c r="G16" s="13"/>
      <c r="H16" s="99"/>
      <c r="I16" s="99"/>
      <c r="J16" s="99"/>
      <c r="K16" s="99"/>
      <c r="L16" s="30"/>
      <c r="M16" s="30"/>
      <c r="N16" s="30"/>
      <c r="O16" s="99"/>
      <c r="P16" s="179" t="s">
        <v>14</v>
      </c>
      <c r="Q16" s="41"/>
      <c r="R16" s="7"/>
      <c r="S16" s="41"/>
      <c r="T16" s="7"/>
      <c r="U16" s="7"/>
      <c r="V16" s="7"/>
    </row>
    <row r="17" spans="2:22" ht="8.4499999999999993" customHeight="1" x14ac:dyDescent="0.25">
      <c r="B17" s="211"/>
      <c r="C17" s="7"/>
      <c r="D17" s="69"/>
      <c r="E17" s="286"/>
      <c r="F17" s="286"/>
      <c r="G17" s="13"/>
      <c r="H17" s="99"/>
      <c r="I17" s="99"/>
      <c r="J17" s="99"/>
      <c r="K17" s="99"/>
      <c r="L17" s="30"/>
      <c r="M17" s="30"/>
      <c r="N17" s="30"/>
      <c r="O17" s="99"/>
      <c r="P17" s="177"/>
      <c r="Q17" s="41"/>
      <c r="R17" s="7"/>
      <c r="S17" s="41"/>
      <c r="T17" s="7"/>
      <c r="U17" s="7"/>
      <c r="V17" s="7"/>
    </row>
    <row r="18" spans="2:22" ht="16.149999999999999" customHeight="1" x14ac:dyDescent="0.25">
      <c r="B18" s="212" t="s">
        <v>15</v>
      </c>
      <c r="C18" s="7"/>
      <c r="D18" s="69"/>
      <c r="E18" s="286"/>
      <c r="F18" s="286"/>
      <c r="G18" s="13"/>
      <c r="H18" s="99"/>
      <c r="I18" s="99"/>
      <c r="J18" s="99"/>
      <c r="K18" s="99"/>
      <c r="L18" s="30"/>
      <c r="M18" s="30"/>
      <c r="N18" s="30"/>
      <c r="O18" s="99"/>
      <c r="P18" s="176"/>
      <c r="Q18" s="41"/>
      <c r="R18" s="7"/>
      <c r="S18" s="41"/>
      <c r="T18" s="7"/>
      <c r="U18" s="7"/>
      <c r="V18" s="7"/>
    </row>
    <row r="19" spans="2:22" ht="16.149999999999999" customHeight="1" thickBot="1" x14ac:dyDescent="0.3">
      <c r="B19" s="49"/>
      <c r="C19" s="213" t="s">
        <v>16</v>
      </c>
      <c r="D19" s="69"/>
      <c r="E19" s="286"/>
      <c r="F19" s="286"/>
      <c r="G19" s="13"/>
      <c r="H19" s="99"/>
      <c r="I19" s="99"/>
      <c r="J19" s="99"/>
      <c r="K19" s="99"/>
      <c r="L19" s="30"/>
      <c r="M19" s="114"/>
      <c r="N19" s="114"/>
      <c r="O19" s="113"/>
      <c r="P19" s="176"/>
      <c r="Q19" s="41"/>
      <c r="R19" s="7"/>
      <c r="S19" s="41"/>
      <c r="T19" s="7"/>
      <c r="U19" s="7"/>
      <c r="V19" s="7"/>
    </row>
    <row r="20" spans="2:22" ht="16.149999999999999" customHeight="1" x14ac:dyDescent="0.25">
      <c r="B20" s="49"/>
      <c r="C20" s="214" t="s">
        <v>17</v>
      </c>
      <c r="D20" s="69"/>
      <c r="E20" s="286"/>
      <c r="F20" s="286"/>
      <c r="G20" s="13"/>
      <c r="H20" s="99"/>
      <c r="I20" s="99"/>
      <c r="J20" s="99"/>
      <c r="K20" s="99"/>
      <c r="L20" s="30"/>
      <c r="M20" s="30"/>
      <c r="N20" s="30"/>
      <c r="O20" s="99"/>
      <c r="P20" s="176"/>
      <c r="Q20" s="41"/>
      <c r="R20" s="7"/>
      <c r="S20" s="41"/>
      <c r="T20" s="7"/>
      <c r="U20" s="7"/>
      <c r="V20" s="7"/>
    </row>
    <row r="21" spans="2:22" s="73" customFormat="1" ht="16.149999999999999" customHeight="1" x14ac:dyDescent="0.25">
      <c r="B21" s="283"/>
      <c r="C21" s="213" t="s">
        <v>18</v>
      </c>
      <c r="D21" s="69"/>
      <c r="E21" s="286"/>
      <c r="F21" s="286"/>
      <c r="G21" s="13"/>
      <c r="H21" s="99"/>
      <c r="I21" s="99"/>
      <c r="J21" s="99"/>
      <c r="K21" s="99"/>
      <c r="L21" s="30"/>
      <c r="M21" s="89"/>
      <c r="N21" s="89"/>
      <c r="O21" s="131"/>
      <c r="P21" s="198"/>
      <c r="Q21" s="72"/>
      <c r="R21" s="284"/>
      <c r="S21" s="72"/>
      <c r="T21" s="284"/>
      <c r="U21" s="284"/>
      <c r="V21" s="284"/>
    </row>
    <row r="22" spans="2:22" ht="16.149999999999999" customHeight="1" x14ac:dyDescent="0.25">
      <c r="B22" s="49"/>
      <c r="C22" s="213" t="s">
        <v>19</v>
      </c>
      <c r="D22" s="69"/>
      <c r="E22" s="286"/>
      <c r="F22" s="286"/>
      <c r="G22" s="13"/>
      <c r="H22" s="99"/>
      <c r="I22" s="99"/>
      <c r="J22" s="99"/>
      <c r="K22" s="99"/>
      <c r="L22" s="30"/>
      <c r="M22" s="30"/>
      <c r="N22" s="30"/>
      <c r="O22" s="99"/>
      <c r="P22" s="215"/>
      <c r="Q22" s="41"/>
      <c r="R22" s="7"/>
      <c r="S22" s="41"/>
      <c r="T22" s="7"/>
      <c r="U22" s="7"/>
      <c r="V22" s="7"/>
    </row>
    <row r="23" spans="2:22" ht="16.5" hidden="1" customHeight="1" x14ac:dyDescent="0.25">
      <c r="B23" s="216"/>
      <c r="C23" s="7"/>
      <c r="D23" s="69"/>
      <c r="E23" s="286"/>
      <c r="F23" s="286"/>
      <c r="G23" s="13"/>
      <c r="H23" s="99"/>
      <c r="I23" s="99"/>
      <c r="J23" s="99"/>
      <c r="K23" s="99"/>
      <c r="L23" s="30"/>
      <c r="M23" s="30"/>
      <c r="N23" s="30"/>
      <c r="O23" s="99"/>
      <c r="P23" s="217" t="s">
        <v>20</v>
      </c>
      <c r="Q23" s="41"/>
      <c r="R23" s="7"/>
      <c r="S23" s="41"/>
      <c r="T23" s="7"/>
      <c r="U23" s="7"/>
      <c r="V23" s="7"/>
    </row>
    <row r="24" spans="2:22" ht="16.5" hidden="1" customHeight="1" x14ac:dyDescent="0.25">
      <c r="B24" s="216"/>
      <c r="C24" s="7"/>
      <c r="D24" s="69"/>
      <c r="E24" s="286"/>
      <c r="F24" s="286"/>
      <c r="G24" s="13"/>
      <c r="H24" s="99"/>
      <c r="I24" s="99"/>
      <c r="J24" s="99"/>
      <c r="K24" s="99"/>
      <c r="L24" s="30"/>
      <c r="M24" s="30"/>
      <c r="N24" s="30"/>
      <c r="O24" s="99"/>
      <c r="P24" s="215"/>
      <c r="Q24" s="41"/>
      <c r="R24" s="7"/>
      <c r="S24" s="41"/>
      <c r="T24" s="7"/>
      <c r="U24" s="7"/>
      <c r="V24" s="7"/>
    </row>
    <row r="25" spans="2:22" ht="16.5" hidden="1" customHeight="1" x14ac:dyDescent="0.25">
      <c r="B25" s="216"/>
      <c r="C25" s="7"/>
      <c r="D25" s="69"/>
      <c r="E25" s="286"/>
      <c r="F25" s="286"/>
      <c r="G25" s="13"/>
      <c r="H25" s="99"/>
      <c r="I25" s="99"/>
      <c r="J25" s="99"/>
      <c r="K25" s="99"/>
      <c r="L25" s="30"/>
      <c r="M25" s="30"/>
      <c r="N25" s="30"/>
      <c r="O25" s="99"/>
      <c r="P25" s="208"/>
      <c r="Q25" s="41"/>
      <c r="R25" s="7"/>
      <c r="S25" s="41"/>
      <c r="T25" s="7"/>
      <c r="U25" s="7"/>
      <c r="V25" s="7"/>
    </row>
    <row r="26" spans="2:22" ht="6" customHeight="1" x14ac:dyDescent="0.25">
      <c r="B26" s="216"/>
      <c r="C26" s="7"/>
      <c r="D26" s="69"/>
      <c r="E26" s="286"/>
      <c r="F26" s="286"/>
      <c r="G26" s="13"/>
      <c r="H26" s="99"/>
      <c r="I26" s="99"/>
      <c r="J26" s="99"/>
      <c r="K26" s="99"/>
      <c r="L26" s="30"/>
      <c r="M26" s="30"/>
      <c r="N26" s="30"/>
      <c r="O26" s="99"/>
      <c r="P26" s="208"/>
      <c r="Q26" s="41"/>
      <c r="R26" s="7"/>
      <c r="S26" s="41"/>
      <c r="T26" s="7"/>
      <c r="U26" s="7"/>
      <c r="V26" s="7"/>
    </row>
    <row r="27" spans="2:22" ht="6.6" customHeight="1" thickBot="1" x14ac:dyDescent="0.3">
      <c r="B27" s="218"/>
      <c r="C27" s="32"/>
      <c r="D27" s="74"/>
      <c r="E27" s="289"/>
      <c r="F27" s="289"/>
      <c r="G27" s="76"/>
      <c r="H27" s="101"/>
      <c r="I27" s="101"/>
      <c r="J27" s="101"/>
      <c r="K27" s="101"/>
      <c r="L27" s="78"/>
      <c r="M27" s="30"/>
      <c r="N27" s="30"/>
      <c r="O27" s="99"/>
      <c r="P27" s="208"/>
      <c r="Q27" s="41"/>
      <c r="R27" s="7"/>
      <c r="S27" s="41"/>
      <c r="T27" s="7"/>
      <c r="U27" s="7"/>
      <c r="V27" s="7"/>
    </row>
    <row r="28" spans="2:22" ht="16.149999999999999" customHeight="1" x14ac:dyDescent="0.25">
      <c r="B28" s="283" t="str">
        <f>IF($P$4="Deckung","Bitte beachten Sie:","Was müssen Sie tun:")</f>
        <v>Was müssen Sie tun:</v>
      </c>
      <c r="C28" s="284"/>
      <c r="D28" s="130"/>
      <c r="E28" s="284"/>
      <c r="F28" s="284"/>
      <c r="G28" s="284"/>
      <c r="H28" s="131"/>
      <c r="I28" s="131"/>
      <c r="J28" s="131"/>
      <c r="K28" s="131"/>
      <c r="L28" s="89"/>
      <c r="M28" s="29"/>
      <c r="N28" s="98"/>
      <c r="O28" s="98"/>
      <c r="P28" s="208"/>
      <c r="Q28" s="41"/>
      <c r="R28" s="7"/>
      <c r="S28" s="41"/>
      <c r="T28" s="7"/>
      <c r="U28" s="7"/>
      <c r="V28" s="7"/>
    </row>
    <row r="29" spans="2:22" ht="4.9000000000000004" customHeight="1" x14ac:dyDescent="0.25">
      <c r="B29" s="216"/>
      <c r="C29" s="7"/>
      <c r="D29" s="69"/>
      <c r="E29" s="286"/>
      <c r="F29" s="286"/>
      <c r="G29" s="13"/>
      <c r="H29" s="99"/>
      <c r="I29" s="99"/>
      <c r="J29" s="99"/>
      <c r="K29" s="99"/>
      <c r="L29" s="30"/>
      <c r="M29" s="219"/>
      <c r="N29" s="220"/>
      <c r="O29" s="220"/>
      <c r="P29" s="176"/>
      <c r="Q29" s="40"/>
      <c r="R29" s="7"/>
      <c r="S29" s="41"/>
      <c r="T29" s="7"/>
      <c r="U29" s="7"/>
      <c r="V29" s="7"/>
    </row>
    <row r="30" spans="2:22" ht="15.75" customHeight="1" x14ac:dyDescent="0.25">
      <c r="B30" s="115" t="str">
        <f>IF($P$4="Deckung","Der Versicherungsschutz ist  erst gewährleistet, wenn die Prämie vor Beginn der Veranstaltung auf das angegebene Konto überwiesen wird.","Mit diesem Formular können Sie eine Cyberversicherung beantragen oder sich ein Angebot erstellen. ")</f>
        <v xml:space="preserve">Mit diesem Formular können Sie eine Cyberversicherung beantragen oder sich ein Angebot erstellen. </v>
      </c>
      <c r="C30" s="7"/>
      <c r="D30" s="69"/>
      <c r="E30" s="286"/>
      <c r="F30" s="286"/>
      <c r="G30" s="13"/>
      <c r="H30" s="99"/>
      <c r="I30" s="99"/>
      <c r="J30" s="99"/>
      <c r="K30" s="99"/>
      <c r="L30" s="30"/>
      <c r="M30" s="221"/>
      <c r="N30" s="222"/>
      <c r="O30" s="223"/>
      <c r="P30" s="176"/>
      <c r="Q30" s="41"/>
      <c r="R30" s="7"/>
      <c r="S30" s="41"/>
      <c r="T30" s="7"/>
      <c r="U30" s="7"/>
      <c r="V30" s="7"/>
    </row>
    <row r="31" spans="2:22" ht="15.75" customHeight="1" x14ac:dyDescent="0.25">
      <c r="B31" s="115" t="str">
        <f>IF($P$4="Deckung","Bitte  geben Sie als Betreff die Referenznummer an. Vielen Dank. ","Für eine Vorabkalkulation nutzen Sie bitte die blauen Felder. ")</f>
        <v xml:space="preserve">Für eine Vorabkalkulation nutzen Sie bitte die blauen Felder. </v>
      </c>
      <c r="C31" s="7"/>
      <c r="D31" s="69"/>
      <c r="E31" s="286"/>
      <c r="F31" s="286"/>
      <c r="G31" s="13"/>
      <c r="H31" s="99"/>
      <c r="I31" s="99"/>
      <c r="J31" s="99"/>
      <c r="K31" s="99"/>
      <c r="L31" s="30"/>
      <c r="M31" s="224"/>
      <c r="N31" s="225"/>
      <c r="O31" s="155"/>
      <c r="P31" s="176"/>
      <c r="Q31" s="40"/>
      <c r="R31" s="14"/>
      <c r="S31" s="41"/>
      <c r="T31" s="7"/>
      <c r="U31" s="7"/>
      <c r="V31" s="7"/>
    </row>
    <row r="32" spans="2:22" ht="15.75" customHeight="1" x14ac:dyDescent="0.25">
      <c r="B32" s="115" t="str">
        <f>IF($P$4="Deckung","Bitte speichern Sie sich diese Dokumente ab oder drucken Sie sie bei Bedarf  aus. Dies sind Ihre Versicherungsunterlagen.","Möchten Sie den Versicherungsschutz beantragen, füllen Sie bitte die farbigen Felder aus und bestätigen Sie unten im grünen Feld mit einem -x-.")</f>
        <v>Möchten Sie den Versicherungsschutz beantragen, füllen Sie bitte die farbigen Felder aus und bestätigen Sie unten im grünen Feld mit einem -x-.</v>
      </c>
      <c r="C32" s="7"/>
      <c r="D32" s="69"/>
      <c r="E32" s="286"/>
      <c r="F32" s="286"/>
      <c r="G32" s="13"/>
      <c r="H32" s="99"/>
      <c r="I32" s="99"/>
      <c r="J32" s="99"/>
      <c r="K32" s="99"/>
      <c r="L32" s="30"/>
      <c r="M32" s="224"/>
      <c r="N32" s="225"/>
      <c r="O32" s="155"/>
      <c r="P32" s="176"/>
      <c r="Q32" s="40"/>
      <c r="R32" s="14"/>
      <c r="S32" s="41"/>
      <c r="T32" s="7"/>
      <c r="U32" s="7"/>
      <c r="V32" s="7"/>
    </row>
    <row r="33" spans="2:26" ht="8.4499999999999993" customHeight="1" thickBot="1" x14ac:dyDescent="0.3">
      <c r="B33" s="54"/>
      <c r="C33" s="27"/>
      <c r="D33" s="111"/>
      <c r="E33" s="290"/>
      <c r="F33" s="290"/>
      <c r="G33" s="112"/>
      <c r="H33" s="113"/>
      <c r="I33" s="113"/>
      <c r="J33" s="113"/>
      <c r="K33" s="113"/>
      <c r="L33" s="114"/>
      <c r="M33" s="226"/>
      <c r="N33" s="227"/>
      <c r="O33" s="228"/>
      <c r="P33" s="187"/>
      <c r="Q33" s="41"/>
      <c r="R33" s="7"/>
      <c r="S33" s="41"/>
      <c r="T33" s="7"/>
      <c r="U33" s="7"/>
      <c r="V33" s="7"/>
    </row>
    <row r="34" spans="2:26" ht="9.6" hidden="1" customHeight="1" x14ac:dyDescent="0.25">
      <c r="B34" s="229"/>
      <c r="C34" s="24"/>
      <c r="D34" s="102"/>
      <c r="E34" s="287"/>
      <c r="F34" s="287"/>
      <c r="G34" s="103"/>
      <c r="H34" s="98"/>
      <c r="I34" s="98"/>
      <c r="J34" s="98"/>
      <c r="K34" s="98"/>
      <c r="L34" s="29"/>
      <c r="M34" s="230"/>
      <c r="N34" s="231"/>
      <c r="O34" s="232"/>
      <c r="P34" s="176"/>
      <c r="Q34" s="41"/>
      <c r="R34" s="7"/>
      <c r="S34" s="41"/>
      <c r="T34" s="7"/>
      <c r="U34" s="7"/>
      <c r="V34" s="7"/>
    </row>
    <row r="35" spans="2:26" ht="4.5" customHeight="1" x14ac:dyDescent="0.25">
      <c r="B35" s="216"/>
      <c r="C35" s="7"/>
      <c r="D35" s="69"/>
      <c r="E35" s="286"/>
      <c r="F35" s="286"/>
      <c r="G35" s="13"/>
      <c r="H35" s="99"/>
      <c r="I35" s="99"/>
      <c r="J35" s="99"/>
      <c r="K35" s="99"/>
      <c r="L35" s="30"/>
      <c r="M35" s="90"/>
      <c r="N35" s="1"/>
      <c r="O35" s="1"/>
      <c r="P35" s="176"/>
      <c r="Q35" s="41"/>
      <c r="R35" s="7"/>
      <c r="S35" s="41"/>
      <c r="T35" s="7"/>
      <c r="U35" s="7"/>
      <c r="V35" s="7"/>
    </row>
    <row r="36" spans="2:26" ht="16.149999999999999" customHeight="1" thickBot="1" x14ac:dyDescent="0.3">
      <c r="B36" s="135" t="s">
        <v>21</v>
      </c>
      <c r="C36" s="1"/>
      <c r="D36" s="133"/>
      <c r="E36" s="1"/>
      <c r="F36" s="1"/>
      <c r="G36" s="134" t="s">
        <v>22</v>
      </c>
      <c r="H36" s="136"/>
      <c r="I36" s="132"/>
      <c r="J36" s="220"/>
      <c r="K36" s="220"/>
      <c r="L36" s="219"/>
      <c r="M36" s="1"/>
      <c r="N36" s="1"/>
      <c r="O36" s="1"/>
      <c r="P36" s="176"/>
      <c r="Q36" s="41"/>
      <c r="R36" s="7"/>
      <c r="S36" s="41"/>
      <c r="T36" s="7"/>
      <c r="U36" s="7"/>
      <c r="V36" s="7"/>
    </row>
    <row r="37" spans="2:26" ht="16.149999999999999" customHeight="1" x14ac:dyDescent="0.25">
      <c r="B37" s="26"/>
      <c r="C37" s="20" t="s">
        <v>23</v>
      </c>
      <c r="D37" s="305"/>
      <c r="E37" s="306"/>
      <c r="F37" s="306"/>
      <c r="G37" s="20" t="s">
        <v>24</v>
      </c>
      <c r="H37" s="303"/>
      <c r="I37" s="300"/>
      <c r="J37" s="223"/>
      <c r="K37" s="223"/>
      <c r="L37" s="233"/>
      <c r="M37" s="96"/>
      <c r="N37" s="96"/>
      <c r="O37" s="96"/>
      <c r="P37" s="176"/>
      <c r="Q37" s="41"/>
      <c r="R37" s="234"/>
      <c r="S37" s="235"/>
      <c r="T37" s="235">
        <v>300000</v>
      </c>
      <c r="U37" s="235">
        <v>750000</v>
      </c>
      <c r="V37" s="235">
        <v>1500000</v>
      </c>
      <c r="W37" s="235">
        <v>2500000</v>
      </c>
      <c r="X37" s="235">
        <v>3500000</v>
      </c>
      <c r="Y37" s="235">
        <v>5000000</v>
      </c>
      <c r="Z37" s="236">
        <v>5000001</v>
      </c>
    </row>
    <row r="38" spans="2:26" ht="16.149999999999999" customHeight="1" x14ac:dyDescent="0.25">
      <c r="B38" s="116"/>
      <c r="C38" s="20" t="s">
        <v>0</v>
      </c>
      <c r="D38" s="301"/>
      <c r="E38" s="302"/>
      <c r="F38" s="302"/>
      <c r="G38" s="20" t="s">
        <v>25</v>
      </c>
      <c r="H38" s="304" t="s">
        <v>0</v>
      </c>
      <c r="I38" s="300"/>
      <c r="J38" s="155"/>
      <c r="K38" s="155"/>
      <c r="L38" s="237"/>
      <c r="M38" s="7"/>
      <c r="N38" s="7"/>
      <c r="O38" s="7"/>
      <c r="P38" s="176"/>
      <c r="Q38" s="41"/>
      <c r="R38" s="238"/>
      <c r="S38" s="239"/>
      <c r="T38" s="239"/>
      <c r="U38" s="239"/>
      <c r="V38" s="239"/>
      <c r="W38" s="239"/>
      <c r="X38" s="239"/>
      <c r="Y38" s="240"/>
      <c r="Z38" s="241"/>
    </row>
    <row r="39" spans="2:26" s="137" customFormat="1" ht="16.149999999999999" customHeight="1" x14ac:dyDescent="0.25">
      <c r="B39" s="116"/>
      <c r="C39" s="20" t="s">
        <v>26</v>
      </c>
      <c r="D39" s="301" t="s">
        <v>0</v>
      </c>
      <c r="E39" s="302"/>
      <c r="F39" s="302"/>
      <c r="G39" s="20" t="s">
        <v>27</v>
      </c>
      <c r="H39" s="304"/>
      <c r="I39" s="300"/>
      <c r="J39" s="155"/>
      <c r="K39" s="155"/>
      <c r="L39" s="237"/>
      <c r="M39" s="139"/>
      <c r="N39" s="139"/>
      <c r="O39" s="139"/>
      <c r="P39" s="182"/>
      <c r="Q39" s="140"/>
      <c r="R39" s="238">
        <v>100000</v>
      </c>
      <c r="S39" s="239"/>
      <c r="T39" s="239">
        <f>IF(F48="x",300,0)</f>
        <v>0</v>
      </c>
      <c r="U39" s="239">
        <f>IF(G48="x",350,0)</f>
        <v>0</v>
      </c>
      <c r="V39" s="239">
        <f>IF(H48="x",450,0)</f>
        <v>0</v>
      </c>
      <c r="W39" s="239">
        <f>IF(I48="x",710,0)</f>
        <v>0</v>
      </c>
      <c r="X39" s="239">
        <f>IF(J48="x",820,0)</f>
        <v>0</v>
      </c>
      <c r="Y39" s="239">
        <f>IF(K48="x",700,0)</f>
        <v>0</v>
      </c>
      <c r="Z39" s="242">
        <f>IF(L48="x","Ein Angebot mit dem Schnellrechner bei Jahresumsätzen über 5.000.000,- € ist leider nicht möglich. Bitte senden Sie uns das ausgefüllte Formular für ein Angebot zu.",0)</f>
        <v>0</v>
      </c>
    </row>
    <row r="40" spans="2:26" ht="16.149999999999999" customHeight="1" x14ac:dyDescent="0.25">
      <c r="B40" s="116"/>
      <c r="C40" s="20" t="s">
        <v>28</v>
      </c>
      <c r="D40" s="301"/>
      <c r="E40" s="302"/>
      <c r="F40" s="302"/>
      <c r="G40" s="20" t="s">
        <v>29</v>
      </c>
      <c r="H40" s="299"/>
      <c r="I40" s="300"/>
      <c r="J40" s="228"/>
      <c r="K40" s="228"/>
      <c r="L40" s="243"/>
      <c r="M40" s="8"/>
      <c r="N40" s="8"/>
      <c r="O40" s="8"/>
      <c r="P40" s="176"/>
      <c r="Q40" s="41"/>
      <c r="R40" s="238">
        <v>250000</v>
      </c>
      <c r="S40" s="239"/>
      <c r="T40" s="239">
        <f>IF(F49="x",370,0)</f>
        <v>0</v>
      </c>
      <c r="U40" s="239">
        <f>IF(G49="x",440,0)</f>
        <v>0</v>
      </c>
      <c r="V40" s="239">
        <f>IF(H49="x",560,0)</f>
        <v>0</v>
      </c>
      <c r="W40" s="239">
        <f>IF(I49="x",570,0)</f>
        <v>0</v>
      </c>
      <c r="X40" s="239">
        <f>IF(J49="x",870,0)</f>
        <v>0</v>
      </c>
      <c r="Y40" s="239">
        <f>IF(K49="x",1320,0)</f>
        <v>0</v>
      </c>
      <c r="Z40" s="242">
        <f>IF(L49="x","Ein Angebot mit dem Schnellrechner bei Jahresumsätzen über 5.000.000,- € ist leider nicht möglich. Bitte senden Sie uns das ausgefüllte Formular für ein Angebot zu.",0)</f>
        <v>0</v>
      </c>
    </row>
    <row r="41" spans="2:26" ht="15.6" customHeight="1" x14ac:dyDescent="0.25">
      <c r="B41" s="153"/>
      <c r="C41" s="34"/>
      <c r="D41" s="34"/>
      <c r="E41" s="244"/>
      <c r="F41" s="244"/>
      <c r="G41" s="20" t="s">
        <v>30</v>
      </c>
      <c r="H41" s="307"/>
      <c r="I41" s="300"/>
      <c r="J41" s="232"/>
      <c r="K41" s="232"/>
      <c r="L41" s="245"/>
      <c r="M41" s="8"/>
      <c r="N41" s="8"/>
      <c r="O41" s="8"/>
      <c r="P41" s="176"/>
      <c r="Q41" s="57"/>
      <c r="R41" s="238">
        <v>500000</v>
      </c>
      <c r="S41" s="239"/>
      <c r="T41" s="239">
        <f>IF(F50="x",480,0)</f>
        <v>0</v>
      </c>
      <c r="U41" s="239">
        <f>IF(G50="x",570,0)</f>
        <v>0</v>
      </c>
      <c r="V41" s="239">
        <f>IF(H50="x",720,0)</f>
        <v>0</v>
      </c>
      <c r="W41" s="239">
        <f>IF(I50="x",920,0)</f>
        <v>0</v>
      </c>
      <c r="X41" s="239">
        <f>IF(J50="x",1130,0)</f>
        <v>0</v>
      </c>
      <c r="Y41" s="239">
        <f>IF(K50="x",1020,0)</f>
        <v>0</v>
      </c>
      <c r="Z41" s="242">
        <f>IF(L50="x","Ein Angebot mit dem Schnellrechner bei Jahresumsätzen über 5.000.000,- € ist leider nicht möglich. Bitte senden Sie uns das ausgefüllte Formular für ein Angebot zu.",0)</f>
        <v>0</v>
      </c>
    </row>
    <row r="42" spans="2:26" ht="15.6" customHeight="1" thickBot="1" x14ac:dyDescent="0.3">
      <c r="B42" s="158"/>
      <c r="C42" s="159"/>
      <c r="D42" s="160" t="s">
        <v>0</v>
      </c>
      <c r="E42" s="160"/>
      <c r="F42" s="160"/>
      <c r="G42" s="79"/>
      <c r="H42" s="79"/>
      <c r="I42" s="79"/>
      <c r="J42" s="79"/>
      <c r="K42" s="79"/>
      <c r="L42" s="31"/>
      <c r="M42" s="8"/>
      <c r="N42" s="8"/>
      <c r="O42" s="8"/>
      <c r="P42" s="176"/>
      <c r="Q42" s="57"/>
      <c r="R42" s="246">
        <v>500001</v>
      </c>
      <c r="S42" s="247"/>
      <c r="T42" s="247"/>
      <c r="U42" s="247"/>
      <c r="V42" s="247" t="s">
        <v>0</v>
      </c>
      <c r="W42" s="247" t="s">
        <v>0</v>
      </c>
      <c r="X42" s="247"/>
      <c r="Y42" s="248"/>
      <c r="Z42" s="249"/>
    </row>
    <row r="43" spans="2:26" ht="6" customHeight="1" x14ac:dyDescent="0.25">
      <c r="B43" s="116"/>
      <c r="C43" s="34"/>
      <c r="D43" s="154"/>
      <c r="E43" s="154"/>
      <c r="F43" s="154"/>
      <c r="G43" s="1"/>
      <c r="H43" s="1"/>
      <c r="I43" s="1"/>
      <c r="J43" s="1"/>
      <c r="K43" s="1"/>
      <c r="L43" s="1"/>
      <c r="M43" s="9"/>
      <c r="N43" s="9"/>
      <c r="O43" s="9"/>
      <c r="P43" s="183" t="s">
        <v>0</v>
      </c>
      <c r="Q43" s="41"/>
      <c r="R43" s="250"/>
      <c r="S43" s="250"/>
      <c r="T43" s="251">
        <f t="shared" ref="T43:Y43" si="0">SUM(T39:T42)</f>
        <v>0</v>
      </c>
      <c r="U43" s="251">
        <f t="shared" si="0"/>
        <v>0</v>
      </c>
      <c r="V43" s="251">
        <f t="shared" si="0"/>
        <v>0</v>
      </c>
      <c r="W43" s="251">
        <f t="shared" si="0"/>
        <v>0</v>
      </c>
      <c r="X43" s="251">
        <f t="shared" si="0"/>
        <v>0</v>
      </c>
      <c r="Y43" s="251">
        <f t="shared" si="0"/>
        <v>0</v>
      </c>
      <c r="Z43" s="252">
        <f>SUM(T43:Y43)</f>
        <v>0</v>
      </c>
    </row>
    <row r="44" spans="2:26" ht="16.149999999999999" customHeight="1" x14ac:dyDescent="0.25">
      <c r="B44" s="311" t="s">
        <v>31</v>
      </c>
      <c r="C44" s="312"/>
      <c r="D44" s="312"/>
      <c r="E44" s="312"/>
      <c r="F44" s="312"/>
      <c r="G44" s="34"/>
      <c r="H44" s="14" t="s">
        <v>0</v>
      </c>
      <c r="I44" s="14"/>
      <c r="J44" s="14"/>
      <c r="K44" s="14"/>
      <c r="L44" s="14"/>
      <c r="M44" s="8"/>
      <c r="N44" s="8"/>
      <c r="O44" s="8"/>
      <c r="P44" s="183" t="s">
        <v>0</v>
      </c>
      <c r="Q44" s="41"/>
      <c r="R44" s="250" t="s">
        <v>32</v>
      </c>
      <c r="S44" s="251">
        <f>IF(D57="x",120,0)</f>
        <v>0</v>
      </c>
      <c r="T44" s="253" t="s">
        <v>0</v>
      </c>
      <c r="U44" s="250"/>
      <c r="V44" s="250"/>
      <c r="W44" s="250"/>
      <c r="X44" s="250"/>
      <c r="Y44" s="254"/>
      <c r="Z44" s="252">
        <f>S44</f>
        <v>0</v>
      </c>
    </row>
    <row r="45" spans="2:26" ht="7.9" customHeight="1" x14ac:dyDescent="0.25">
      <c r="B45" s="58" t="s">
        <v>0</v>
      </c>
      <c r="C45" s="55" t="s">
        <v>0</v>
      </c>
      <c r="D45" s="8" t="s">
        <v>0</v>
      </c>
      <c r="E45" s="1"/>
      <c r="F45" s="7"/>
      <c r="G45" s="7"/>
      <c r="H45" s="7"/>
      <c r="I45" s="7"/>
      <c r="J45" s="7"/>
      <c r="K45" s="7"/>
      <c r="L45" s="7"/>
      <c r="M45" s="149"/>
      <c r="N45" s="149"/>
      <c r="O45" s="149"/>
      <c r="P45" s="183"/>
      <c r="Q45" s="41"/>
      <c r="R45" s="250" t="s">
        <v>33</v>
      </c>
      <c r="S45" s="251">
        <f>IF(D58="x",90,0)</f>
        <v>0</v>
      </c>
      <c r="T45" s="253"/>
      <c r="U45" s="250"/>
      <c r="V45" s="250"/>
      <c r="W45" s="250"/>
      <c r="X45" s="250"/>
      <c r="Y45" s="254"/>
      <c r="Z45" s="252">
        <f>S45</f>
        <v>0</v>
      </c>
    </row>
    <row r="46" spans="2:26" ht="16.149999999999999" customHeight="1" x14ac:dyDescent="0.25">
      <c r="B46" s="150"/>
      <c r="C46" s="315" t="s">
        <v>34</v>
      </c>
      <c r="D46" s="316"/>
      <c r="E46" s="316"/>
      <c r="F46" s="143">
        <v>300000</v>
      </c>
      <c r="G46" s="138">
        <v>750000</v>
      </c>
      <c r="H46" s="138">
        <v>1500000</v>
      </c>
      <c r="I46" s="138">
        <v>2500000</v>
      </c>
      <c r="J46" s="138">
        <v>3500000</v>
      </c>
      <c r="K46" s="138">
        <v>5000000</v>
      </c>
      <c r="L46" s="138" t="s">
        <v>35</v>
      </c>
      <c r="M46" s="8"/>
      <c r="N46" s="8"/>
      <c r="O46" s="8"/>
      <c r="P46" s="183"/>
      <c r="Q46" s="41"/>
      <c r="R46" s="250" t="s">
        <v>36</v>
      </c>
      <c r="S46" s="251">
        <f>IF(D56="x",60,0)</f>
        <v>0</v>
      </c>
      <c r="T46" s="253"/>
      <c r="U46" s="250"/>
      <c r="V46" s="250"/>
      <c r="W46" s="250"/>
      <c r="X46" s="250"/>
      <c r="Y46" s="254"/>
      <c r="Z46" s="197">
        <f>S46</f>
        <v>0</v>
      </c>
    </row>
    <row r="47" spans="2:26" ht="16.149999999999999" customHeight="1" x14ac:dyDescent="0.25">
      <c r="B47" s="125"/>
      <c r="C47" s="95" t="s">
        <v>0</v>
      </c>
      <c r="D47" s="119" t="s">
        <v>0</v>
      </c>
      <c r="E47" s="117" t="s">
        <v>0</v>
      </c>
      <c r="F47" s="310" t="s">
        <v>37</v>
      </c>
      <c r="G47" s="310"/>
      <c r="H47" s="7"/>
      <c r="I47" s="7"/>
      <c r="J47" s="8"/>
      <c r="K47" s="8"/>
      <c r="L47" s="8"/>
      <c r="M47" s="8"/>
      <c r="N47" s="8"/>
      <c r="O47" s="8"/>
      <c r="P47" s="183"/>
      <c r="Q47" s="41"/>
      <c r="R47" s="250"/>
      <c r="S47" s="250"/>
      <c r="V47" s="250"/>
      <c r="W47" s="250"/>
      <c r="X47" s="250"/>
      <c r="Y47" s="254"/>
      <c r="Z47" s="255">
        <f>SUM(Z43:Z46)</f>
        <v>0</v>
      </c>
    </row>
    <row r="48" spans="2:26" ht="16.149999999999999" customHeight="1" x14ac:dyDescent="0.25">
      <c r="B48" s="308" t="s">
        <v>38</v>
      </c>
      <c r="C48" s="309"/>
      <c r="D48" s="141" t="s">
        <v>0</v>
      </c>
      <c r="E48" s="122">
        <v>100000</v>
      </c>
      <c r="F48" s="280" t="s">
        <v>0</v>
      </c>
      <c r="G48" s="279" t="s">
        <v>0</v>
      </c>
      <c r="H48" s="279"/>
      <c r="I48" s="279"/>
      <c r="J48" s="279"/>
      <c r="K48" s="279" t="s">
        <v>0</v>
      </c>
      <c r="L48" s="279" t="s">
        <v>0</v>
      </c>
      <c r="M48" s="8"/>
      <c r="N48" s="8"/>
      <c r="O48" s="8"/>
      <c r="P48" s="291"/>
      <c r="Q48" s="41"/>
      <c r="R48" s="250" t="s">
        <v>0</v>
      </c>
      <c r="S48" s="250"/>
      <c r="V48" s="250"/>
      <c r="W48" s="250"/>
      <c r="X48" s="250"/>
      <c r="Y48" s="254"/>
      <c r="Z48" s="254"/>
    </row>
    <row r="49" spans="2:26" ht="16.149999999999999" customHeight="1" x14ac:dyDescent="0.25">
      <c r="B49" s="49"/>
      <c r="C49" s="8" t="s">
        <v>39</v>
      </c>
      <c r="D49" s="141" t="s">
        <v>0</v>
      </c>
      <c r="E49" s="122">
        <v>250000</v>
      </c>
      <c r="F49" s="280"/>
      <c r="G49" s="279"/>
      <c r="H49" s="279"/>
      <c r="I49" s="279"/>
      <c r="J49" s="279" t="s">
        <v>0</v>
      </c>
      <c r="K49" s="279"/>
      <c r="L49" s="279"/>
      <c r="M49" s="56"/>
      <c r="N49" s="56"/>
      <c r="O49" s="56"/>
      <c r="P49" s="292"/>
      <c r="Q49" s="41"/>
      <c r="R49" s="7"/>
      <c r="S49" s="41"/>
      <c r="T49" s="253">
        <v>2</v>
      </c>
      <c r="U49" s="253">
        <v>1.03</v>
      </c>
      <c r="V49" s="7"/>
      <c r="Z49" s="3">
        <f>IF(H70="x",Z47*U49/2,0)</f>
        <v>0</v>
      </c>
    </row>
    <row r="50" spans="2:26" ht="16.149999999999999" customHeight="1" x14ac:dyDescent="0.25">
      <c r="B50" s="53"/>
      <c r="C50" s="14"/>
      <c r="D50" s="142"/>
      <c r="E50" s="123">
        <v>500000</v>
      </c>
      <c r="F50" s="280"/>
      <c r="G50" s="279"/>
      <c r="H50" s="279" t="s">
        <v>0</v>
      </c>
      <c r="I50" s="279"/>
      <c r="J50" s="281"/>
      <c r="K50" s="281" t="s">
        <v>0</v>
      </c>
      <c r="L50" s="279"/>
      <c r="M50" s="110"/>
      <c r="N50" s="110"/>
      <c r="O50" s="110"/>
      <c r="P50" s="184"/>
      <c r="Q50" s="41"/>
      <c r="R50" s="7"/>
      <c r="S50" s="41"/>
      <c r="T50" s="253">
        <v>4</v>
      </c>
      <c r="U50" s="253">
        <v>1.05</v>
      </c>
      <c r="V50" s="7"/>
      <c r="Z50" s="3">
        <f>IF(H71="x",Z47*U50/4,0)</f>
        <v>0</v>
      </c>
    </row>
    <row r="51" spans="2:26" ht="16.149999999999999" customHeight="1" x14ac:dyDescent="0.2">
      <c r="B51" s="52"/>
      <c r="C51" s="14"/>
      <c r="D51" s="34"/>
      <c r="E51" s="124"/>
      <c r="F51" s="127" t="s">
        <v>40</v>
      </c>
      <c r="G51" s="7"/>
      <c r="H51" s="7"/>
      <c r="I51" s="7"/>
      <c r="J51" s="8"/>
      <c r="K51" s="8"/>
      <c r="L51" s="8"/>
      <c r="M51" s="110"/>
      <c r="N51" s="110"/>
      <c r="O51" s="110"/>
      <c r="P51" s="184"/>
      <c r="Q51" s="41"/>
      <c r="R51" s="7"/>
      <c r="S51" s="41"/>
      <c r="T51" s="7"/>
      <c r="U51" s="7"/>
      <c r="V51" s="7"/>
    </row>
    <row r="52" spans="2:26" ht="9" customHeight="1" x14ac:dyDescent="0.2">
      <c r="B52" s="151"/>
      <c r="C52" s="145"/>
      <c r="D52" s="146"/>
      <c r="E52" s="147"/>
      <c r="F52" s="148"/>
      <c r="G52" s="19"/>
      <c r="H52" s="19"/>
      <c r="I52" s="19"/>
      <c r="J52" s="149"/>
      <c r="K52" s="149"/>
      <c r="L52" s="149"/>
      <c r="M52" s="110"/>
      <c r="N52" s="110"/>
      <c r="O52" s="110"/>
      <c r="P52" s="184"/>
      <c r="Q52" s="41"/>
      <c r="R52" s="7"/>
      <c r="S52" s="41"/>
      <c r="T52" s="7"/>
      <c r="U52" s="7"/>
      <c r="V52" s="7"/>
    </row>
    <row r="53" spans="2:26" ht="4.9000000000000004" customHeight="1" x14ac:dyDescent="0.2">
      <c r="B53" s="52"/>
      <c r="C53" s="14"/>
      <c r="D53" s="34"/>
      <c r="E53" s="124"/>
      <c r="F53" s="127"/>
      <c r="G53" s="7"/>
      <c r="H53" s="7"/>
      <c r="I53" s="7"/>
      <c r="J53" s="8"/>
      <c r="K53" s="8"/>
      <c r="L53" s="8"/>
      <c r="M53" s="110"/>
      <c r="N53" s="110"/>
      <c r="O53" s="110"/>
      <c r="P53" s="184"/>
      <c r="Q53" s="41"/>
      <c r="R53" s="7"/>
      <c r="S53" s="41"/>
      <c r="T53" s="7"/>
      <c r="U53" s="7"/>
      <c r="V53" s="7"/>
    </row>
    <row r="54" spans="2:26" ht="16.149999999999999" customHeight="1" x14ac:dyDescent="0.25">
      <c r="B54" s="52"/>
      <c r="C54" s="152" t="s">
        <v>41</v>
      </c>
      <c r="D54" s="117"/>
      <c r="E54" s="8" t="s">
        <v>42</v>
      </c>
      <c r="F54" s="7"/>
      <c r="G54" s="8"/>
      <c r="H54" s="118"/>
      <c r="I54" s="8"/>
      <c r="J54" s="8"/>
      <c r="K54" s="8"/>
      <c r="L54" s="8"/>
      <c r="M54" s="110"/>
      <c r="N54" s="110"/>
      <c r="O54" s="110"/>
      <c r="P54" s="184"/>
      <c r="Q54" s="41"/>
      <c r="R54" s="7"/>
      <c r="S54" s="41"/>
      <c r="T54" s="7"/>
      <c r="U54" s="7"/>
      <c r="V54" s="7"/>
    </row>
    <row r="55" spans="2:26" ht="8.4499999999999993" customHeight="1" x14ac:dyDescent="0.25">
      <c r="B55" s="25"/>
      <c r="C55" s="128" t="str">
        <f>IF(D51="x","Für Versicherungssummen über 500.000,00 € können Sie diesen Schnellrechner leider nicht nutzen. Schicken Sie uns dieses ausgefüllte Excelformular bitte per Email zu. Wir machen Ihnen gern ein Angebot!","")</f>
        <v/>
      </c>
      <c r="D55" s="117"/>
      <c r="E55" s="7"/>
      <c r="F55" s="127"/>
      <c r="G55" s="127"/>
      <c r="H55" s="118"/>
      <c r="I55" s="8"/>
      <c r="J55" s="8"/>
      <c r="K55" s="8"/>
      <c r="L55" s="8"/>
      <c r="M55" s="28"/>
      <c r="N55" s="28"/>
      <c r="O55" s="28"/>
      <c r="P55" s="185"/>
      <c r="Q55" s="41"/>
      <c r="R55" s="7"/>
      <c r="S55" s="41"/>
      <c r="T55" s="7"/>
      <c r="U55" s="7"/>
      <c r="V55" s="7"/>
    </row>
    <row r="56" spans="2:26" ht="16.149999999999999" customHeight="1" x14ac:dyDescent="0.25">
      <c r="B56" s="52"/>
      <c r="C56" s="128" t="str">
        <f>IF(L48&gt;"x","Für Jahresumsätze über 5.000.000,00 € können Sie diesen Schnellrechner leider nicht nutzen. Schicken Sie uns dieses ausgefüllte Excelformular bitte per Email zu. Wir machen Ihnen gern ein Angebot!","")</f>
        <v/>
      </c>
      <c r="D56" s="282" t="s">
        <v>0</v>
      </c>
      <c r="E56" s="285" t="s">
        <v>43</v>
      </c>
      <c r="F56" s="127"/>
      <c r="G56" s="7"/>
      <c r="H56" s="120" t="s">
        <v>0</v>
      </c>
      <c r="I56" s="56"/>
      <c r="J56" s="56"/>
      <c r="K56" s="56"/>
      <c r="L56" s="56"/>
      <c r="M56" s="28"/>
      <c r="N56" s="28"/>
      <c r="O56" s="28"/>
      <c r="P56" s="185"/>
      <c r="Q56" s="41"/>
      <c r="R56" s="7"/>
      <c r="S56" s="41"/>
      <c r="T56" s="7"/>
      <c r="U56" s="7"/>
      <c r="V56" s="7"/>
    </row>
    <row r="57" spans="2:26" ht="16.149999999999999" customHeight="1" thickBot="1" x14ac:dyDescent="0.3">
      <c r="B57" s="52"/>
      <c r="C57" s="7"/>
      <c r="D57" s="279" t="s">
        <v>0</v>
      </c>
      <c r="E57" s="317" t="s">
        <v>44</v>
      </c>
      <c r="F57" s="318"/>
      <c r="G57" s="318"/>
      <c r="H57" s="121"/>
      <c r="I57" s="110"/>
      <c r="J57" s="110"/>
      <c r="K57" s="110"/>
      <c r="L57" s="110"/>
      <c r="M57" s="67"/>
      <c r="N57" s="67"/>
      <c r="O57" s="67"/>
      <c r="P57" s="186"/>
      <c r="Q57" s="41"/>
      <c r="R57" s="7"/>
      <c r="S57" s="41"/>
      <c r="T57" s="7"/>
      <c r="U57" s="7"/>
      <c r="V57" s="7"/>
    </row>
    <row r="58" spans="2:26" ht="16.149999999999999" customHeight="1" x14ac:dyDescent="0.25">
      <c r="B58" s="52"/>
      <c r="C58" s="7"/>
      <c r="D58" s="279" t="s">
        <v>0</v>
      </c>
      <c r="E58" s="126" t="s">
        <v>45</v>
      </c>
      <c r="F58" s="118"/>
      <c r="G58" s="9"/>
      <c r="H58" s="121"/>
      <c r="I58" s="110"/>
      <c r="J58" s="110"/>
      <c r="K58" s="110"/>
      <c r="L58" s="110"/>
      <c r="M58" s="64"/>
      <c r="N58" s="64"/>
      <c r="O58" s="64"/>
      <c r="P58" s="185"/>
      <c r="Q58" s="41"/>
      <c r="R58" s="7"/>
      <c r="S58" s="41"/>
      <c r="T58" s="7"/>
      <c r="U58" s="7"/>
      <c r="V58" s="7"/>
    </row>
    <row r="59" spans="2:26" ht="16.149999999999999" customHeight="1" x14ac:dyDescent="0.25">
      <c r="B59" s="52"/>
      <c r="C59" s="7"/>
      <c r="D59" s="279" t="s">
        <v>0</v>
      </c>
      <c r="E59" s="126" t="s">
        <v>46</v>
      </c>
      <c r="F59" s="7"/>
      <c r="G59" s="8"/>
      <c r="H59" s="121"/>
      <c r="I59" s="110"/>
      <c r="J59" s="110"/>
      <c r="K59" s="110"/>
      <c r="L59" s="110"/>
      <c r="M59" s="28"/>
      <c r="N59" s="28"/>
      <c r="O59" s="28"/>
      <c r="P59" s="185"/>
      <c r="Q59" s="41"/>
      <c r="R59" s="7"/>
      <c r="S59" s="41"/>
      <c r="T59" s="7"/>
      <c r="U59" s="7"/>
      <c r="V59" s="7"/>
    </row>
    <row r="60" spans="2:26" ht="8.4499999999999993" customHeight="1" thickBot="1" x14ac:dyDescent="0.3">
      <c r="B60" s="26"/>
      <c r="C60" s="7"/>
      <c r="D60" s="7"/>
      <c r="E60" s="7"/>
      <c r="F60" s="7"/>
      <c r="G60" s="109"/>
      <c r="H60" s="121"/>
      <c r="I60" s="110"/>
      <c r="J60" s="110"/>
      <c r="K60" s="110"/>
      <c r="L60" s="110"/>
      <c r="M60" s="174"/>
      <c r="N60" s="174"/>
      <c r="O60" s="174"/>
      <c r="P60" s="185"/>
      <c r="Q60" s="41"/>
      <c r="R60" s="7"/>
      <c r="S60" s="41"/>
      <c r="T60" s="7"/>
      <c r="U60" s="7"/>
      <c r="V60" s="7"/>
    </row>
    <row r="61" spans="2:26" ht="7.9" customHeight="1" x14ac:dyDescent="0.25">
      <c r="B61" s="188"/>
      <c r="C61" s="24"/>
      <c r="D61" s="24"/>
      <c r="E61" s="24"/>
      <c r="F61" s="24"/>
      <c r="G61" s="24"/>
      <c r="H61" s="24"/>
      <c r="I61" s="189"/>
      <c r="J61" s="189"/>
      <c r="K61" s="189"/>
      <c r="L61" s="190"/>
      <c r="M61" s="92"/>
      <c r="N61" s="92"/>
      <c r="O61" s="92"/>
      <c r="P61" s="176"/>
      <c r="Q61" s="41"/>
      <c r="R61" s="7"/>
      <c r="S61" s="41"/>
      <c r="T61" s="7"/>
      <c r="U61" s="7"/>
      <c r="V61" s="7"/>
    </row>
    <row r="62" spans="2:26" ht="15.6" customHeight="1" x14ac:dyDescent="0.25">
      <c r="B62" s="97"/>
      <c r="C62" s="7"/>
      <c r="D62" s="7"/>
      <c r="E62" s="7"/>
      <c r="F62" s="7"/>
      <c r="G62" s="11"/>
      <c r="H62" s="28"/>
      <c r="I62" s="28"/>
      <c r="J62" s="28"/>
      <c r="K62" s="28"/>
      <c r="L62" s="191"/>
      <c r="M62" s="93"/>
      <c r="N62" s="93"/>
      <c r="O62" s="93"/>
      <c r="P62" s="176"/>
      <c r="Q62" s="41"/>
      <c r="R62" s="7"/>
      <c r="S62" s="41"/>
      <c r="T62" s="7"/>
      <c r="U62" s="7"/>
      <c r="V62" s="7"/>
    </row>
    <row r="63" spans="2:26" s="22" customFormat="1" ht="15.6" customHeight="1" x14ac:dyDescent="0.25">
      <c r="B63" s="83" t="s">
        <v>47</v>
      </c>
      <c r="C63" s="10"/>
      <c r="D63" s="313" t="s">
        <v>48</v>
      </c>
      <c r="E63" s="314"/>
      <c r="F63" s="314"/>
      <c r="G63" s="11"/>
      <c r="H63" s="28"/>
      <c r="I63" s="28"/>
      <c r="J63" s="28"/>
      <c r="K63" s="28"/>
      <c r="L63" s="191"/>
      <c r="M63" s="293"/>
      <c r="N63" s="293"/>
      <c r="O63" s="293"/>
      <c r="P63" s="176"/>
      <c r="Q63" s="59"/>
      <c r="R63" s="8"/>
      <c r="S63" s="59"/>
      <c r="T63" s="8"/>
      <c r="U63" s="8"/>
      <c r="V63" s="8"/>
    </row>
    <row r="64" spans="2:26" s="22" customFormat="1" ht="15.6" customHeight="1" thickBot="1" x14ac:dyDescent="0.25">
      <c r="B64" s="256"/>
      <c r="C64" s="27"/>
      <c r="D64" s="68"/>
      <c r="E64" s="66"/>
      <c r="F64" s="66"/>
      <c r="G64" s="66"/>
      <c r="H64" s="67"/>
      <c r="I64" s="67"/>
      <c r="J64" s="67"/>
      <c r="K64" s="67"/>
      <c r="L64" s="192"/>
      <c r="M64" s="294"/>
      <c r="N64" s="294"/>
      <c r="O64" s="294"/>
      <c r="P64" s="176"/>
      <c r="Q64" s="59"/>
      <c r="R64" s="8"/>
      <c r="S64" s="59"/>
      <c r="T64" s="8"/>
      <c r="U64" s="8"/>
      <c r="V64" s="8"/>
    </row>
    <row r="65" spans="2:22" ht="15.6" customHeight="1" x14ac:dyDescent="0.25">
      <c r="B65" s="84"/>
      <c r="C65" s="61"/>
      <c r="D65" s="62"/>
      <c r="E65" s="62"/>
      <c r="F65" s="62"/>
      <c r="G65" s="63"/>
      <c r="H65" s="64"/>
      <c r="I65" s="64"/>
      <c r="J65" s="64"/>
      <c r="K65" s="64"/>
      <c r="L65" s="193"/>
      <c r="M65" s="28"/>
      <c r="N65" s="28"/>
      <c r="O65" s="28"/>
      <c r="P65" s="185"/>
      <c r="Q65" s="41"/>
      <c r="R65" s="7"/>
      <c r="S65" s="41"/>
      <c r="T65" s="7"/>
      <c r="U65" s="7"/>
      <c r="V65" s="7"/>
    </row>
    <row r="66" spans="2:22" ht="15.6" customHeight="1" x14ac:dyDescent="0.25">
      <c r="B66" s="257" t="s">
        <v>49</v>
      </c>
      <c r="C66" s="10"/>
      <c r="D66" s="2"/>
      <c r="E66" s="2"/>
      <c r="F66" s="2"/>
      <c r="G66" s="12"/>
      <c r="H66" s="2"/>
      <c r="I66" s="2"/>
      <c r="J66" s="28"/>
      <c r="K66" s="28"/>
      <c r="L66" s="191"/>
      <c r="M66" s="28"/>
      <c r="N66" s="28"/>
      <c r="O66" s="28"/>
      <c r="P66" s="185"/>
      <c r="Q66" s="80"/>
      <c r="R66" s="44"/>
      <c r="S66" s="21"/>
      <c r="T66" s="21"/>
      <c r="U66" s="91"/>
      <c r="V66" s="5"/>
    </row>
    <row r="67" spans="2:22" ht="15.6" customHeight="1" x14ac:dyDescent="0.25">
      <c r="B67" s="83"/>
      <c r="C67" s="10"/>
      <c r="D67" s="7"/>
      <c r="E67" s="7"/>
      <c r="F67" s="7"/>
      <c r="G67" s="7"/>
      <c r="H67" s="7"/>
      <c r="I67" s="7"/>
      <c r="J67" s="7"/>
      <c r="K67" s="28"/>
      <c r="L67" s="191"/>
      <c r="M67" s="28"/>
      <c r="N67" s="28"/>
      <c r="O67" s="28"/>
      <c r="P67" s="185"/>
      <c r="Q67" s="81"/>
      <c r="R67" s="45"/>
      <c r="S67" s="45"/>
      <c r="T67" s="45"/>
      <c r="U67" s="167"/>
      <c r="V67" s="41"/>
    </row>
    <row r="68" spans="2:22" ht="15" x14ac:dyDescent="0.25">
      <c r="B68" s="49"/>
      <c r="C68" s="258"/>
      <c r="D68" s="161"/>
      <c r="E68" s="162"/>
      <c r="F68" s="259" t="s">
        <v>50</v>
      </c>
      <c r="G68" s="163"/>
      <c r="H68" s="164" t="s">
        <v>51</v>
      </c>
      <c r="I68" s="162"/>
      <c r="J68" s="165"/>
      <c r="K68" s="92"/>
      <c r="L68" s="194"/>
      <c r="M68" s="28"/>
      <c r="N68" s="28"/>
      <c r="O68" s="28"/>
      <c r="P68" s="185"/>
      <c r="Q68" s="81"/>
      <c r="R68" s="45"/>
      <c r="S68" s="45"/>
      <c r="T68" s="45"/>
      <c r="U68" s="167"/>
      <c r="V68" s="41"/>
    </row>
    <row r="69" spans="2:22" ht="15.75" x14ac:dyDescent="0.25">
      <c r="B69" s="260"/>
      <c r="C69" s="261"/>
      <c r="D69" s="144"/>
      <c r="E69" s="262"/>
      <c r="F69" s="263" t="s">
        <v>52</v>
      </c>
      <c r="G69" s="7"/>
      <c r="H69" s="206" t="s">
        <v>0</v>
      </c>
      <c r="I69" s="7"/>
      <c r="J69" s="169">
        <f>IF(H69="x",Z47,0)</f>
        <v>0</v>
      </c>
      <c r="K69" s="93"/>
      <c r="L69" s="65"/>
      <c r="M69" s="28"/>
      <c r="N69" s="28"/>
      <c r="O69" s="28"/>
      <c r="P69" s="185"/>
      <c r="Q69" s="81"/>
      <c r="R69" s="45"/>
      <c r="S69" s="45"/>
      <c r="T69" s="45"/>
      <c r="U69" s="167"/>
      <c r="V69" s="41"/>
    </row>
    <row r="70" spans="2:22" ht="15.75" x14ac:dyDescent="0.25">
      <c r="B70" s="260"/>
      <c r="C70" s="261" t="s">
        <v>0</v>
      </c>
      <c r="D70" s="264" t="s">
        <v>0</v>
      </c>
      <c r="E70" s="265"/>
      <c r="F70" s="263" t="s">
        <v>53</v>
      </c>
      <c r="G70" s="7"/>
      <c r="H70" s="206" t="s">
        <v>0</v>
      </c>
      <c r="I70" s="262" t="s">
        <v>0</v>
      </c>
      <c r="J70" s="170">
        <f>IF(H70="x",Z47/2*1.03,0)</f>
        <v>0</v>
      </c>
      <c r="K70" s="293"/>
      <c r="L70" s="295"/>
      <c r="M70" s="28"/>
      <c r="N70" s="28"/>
      <c r="O70" s="28"/>
      <c r="P70" s="185"/>
      <c r="Q70" s="81"/>
      <c r="R70" s="45"/>
      <c r="S70" s="45"/>
      <c r="T70" s="45"/>
      <c r="U70" s="167"/>
      <c r="V70" s="41"/>
    </row>
    <row r="71" spans="2:22" ht="15.75" x14ac:dyDescent="0.25">
      <c r="B71" s="260"/>
      <c r="C71" s="261" t="s">
        <v>0</v>
      </c>
      <c r="D71" s="264" t="s">
        <v>0</v>
      </c>
      <c r="E71" s="265"/>
      <c r="F71" s="263" t="s">
        <v>54</v>
      </c>
      <c r="G71" s="7"/>
      <c r="H71" s="206" t="s">
        <v>0</v>
      </c>
      <c r="I71" s="262" t="s">
        <v>0</v>
      </c>
      <c r="J71" s="170">
        <f>IF(H71="x",Z47/4*1.05,0)</f>
        <v>0</v>
      </c>
      <c r="K71" s="294"/>
      <c r="L71" s="296"/>
      <c r="M71" s="266"/>
      <c r="N71" s="266"/>
      <c r="O71" s="266"/>
      <c r="P71" s="267"/>
      <c r="Q71" s="81"/>
      <c r="R71" s="45"/>
      <c r="S71" s="45"/>
      <c r="T71" s="45"/>
      <c r="U71" s="167"/>
      <c r="V71" s="41"/>
    </row>
    <row r="72" spans="2:22" x14ac:dyDescent="0.2">
      <c r="B72" s="260"/>
      <c r="C72" s="261"/>
      <c r="D72" s="268"/>
      <c r="E72" s="261"/>
      <c r="F72" s="261"/>
      <c r="G72" s="261"/>
      <c r="H72" s="261"/>
      <c r="I72" s="261"/>
      <c r="J72" s="166"/>
      <c r="K72" s="28"/>
      <c r="L72" s="191"/>
      <c r="M72" s="266"/>
      <c r="N72" s="266"/>
      <c r="O72" s="266"/>
      <c r="P72" s="267"/>
      <c r="Q72" s="81"/>
      <c r="R72" s="46"/>
      <c r="S72" s="45"/>
      <c r="T72" s="33"/>
      <c r="U72" s="168"/>
      <c r="V72" s="41"/>
    </row>
    <row r="73" spans="2:22" ht="18" x14ac:dyDescent="0.25">
      <c r="B73" s="260"/>
      <c r="C73" s="261"/>
      <c r="D73" s="269"/>
      <c r="E73" s="270"/>
      <c r="F73" s="271"/>
      <c r="G73" s="271"/>
      <c r="H73" s="271"/>
      <c r="I73" s="272" t="s">
        <v>55</v>
      </c>
      <c r="J73" s="171">
        <f>SUM(J69:J72)*1.19</f>
        <v>0</v>
      </c>
      <c r="K73" s="28"/>
      <c r="L73" s="191"/>
      <c r="M73" s="266"/>
      <c r="N73" s="266"/>
      <c r="O73" s="266"/>
      <c r="P73" s="267"/>
      <c r="Q73" s="81"/>
      <c r="R73" s="45"/>
      <c r="S73" s="45"/>
      <c r="T73" s="45"/>
      <c r="U73" s="167"/>
      <c r="V73" s="41"/>
    </row>
    <row r="74" spans="2:22" hidden="1" x14ac:dyDescent="0.2">
      <c r="B74" s="85"/>
      <c r="C74" s="37"/>
      <c r="D74" s="38"/>
      <c r="E74" s="38"/>
      <c r="F74" s="2"/>
      <c r="G74" s="12"/>
      <c r="H74" s="2"/>
      <c r="I74" s="2"/>
      <c r="J74" s="28"/>
      <c r="K74" s="28"/>
      <c r="L74" s="191"/>
      <c r="M74" s="266"/>
      <c r="N74" s="266"/>
      <c r="O74" s="266"/>
      <c r="P74" s="267"/>
      <c r="Q74" s="81"/>
      <c r="R74" s="45"/>
      <c r="S74" s="45"/>
      <c r="T74" s="45"/>
      <c r="U74" s="167"/>
      <c r="V74" s="41"/>
    </row>
    <row r="75" spans="2:22" ht="14.25" hidden="1" x14ac:dyDescent="0.2">
      <c r="B75" s="209" t="s">
        <v>0</v>
      </c>
      <c r="C75" s="2"/>
      <c r="D75" s="38"/>
      <c r="E75" s="2"/>
      <c r="F75" s="2"/>
      <c r="G75" s="11"/>
      <c r="H75" s="28"/>
      <c r="I75" s="28"/>
      <c r="J75" s="28"/>
      <c r="K75" s="28"/>
      <c r="L75" s="191"/>
      <c r="M75" s="266"/>
      <c r="N75" s="266"/>
      <c r="O75" s="266"/>
      <c r="P75" s="267"/>
      <c r="Q75" s="81"/>
      <c r="R75" s="45"/>
      <c r="S75" s="45"/>
      <c r="T75" s="45"/>
      <c r="U75" s="167"/>
      <c r="V75" s="41"/>
    </row>
    <row r="76" spans="2:22" ht="15" hidden="1" x14ac:dyDescent="0.25">
      <c r="B76" s="94"/>
      <c r="C76" s="2"/>
      <c r="D76" s="38"/>
      <c r="E76" s="2"/>
      <c r="F76" s="2"/>
      <c r="G76" s="11"/>
      <c r="H76" s="28"/>
      <c r="I76" s="28"/>
      <c r="J76" s="28"/>
      <c r="K76" s="28"/>
      <c r="L76" s="191"/>
      <c r="M76" s="28"/>
      <c r="N76" s="28"/>
      <c r="O76" s="28"/>
      <c r="P76" s="185"/>
      <c r="Q76" s="81"/>
      <c r="R76" s="45"/>
      <c r="S76" s="45"/>
      <c r="T76" s="45"/>
      <c r="U76" s="167"/>
      <c r="V76" s="41"/>
    </row>
    <row r="77" spans="2:22" ht="15.75" hidden="1" thickBot="1" x14ac:dyDescent="0.3">
      <c r="B77" s="297"/>
      <c r="C77" s="2"/>
      <c r="D77" s="266"/>
      <c r="E77" s="266"/>
      <c r="F77" s="266"/>
      <c r="G77" s="266"/>
      <c r="H77" s="266"/>
      <c r="I77" s="266"/>
      <c r="J77" s="266"/>
      <c r="K77" s="28"/>
      <c r="L77" s="191"/>
      <c r="M77" s="82"/>
      <c r="N77" s="82"/>
      <c r="O77" s="82"/>
      <c r="P77" s="185"/>
      <c r="Q77" s="81"/>
      <c r="R77" s="45"/>
      <c r="S77" s="45"/>
      <c r="T77" s="45"/>
      <c r="U77" s="167"/>
      <c r="V77" s="41"/>
    </row>
    <row r="78" spans="2:22" ht="15" hidden="1" x14ac:dyDescent="0.25">
      <c r="B78" s="83"/>
      <c r="C78" s="266"/>
      <c r="D78" s="266"/>
      <c r="E78" s="266"/>
      <c r="F78" s="266"/>
      <c r="G78" s="266"/>
      <c r="H78" s="266"/>
      <c r="I78" s="266"/>
      <c r="J78" s="266"/>
      <c r="K78" s="266"/>
      <c r="L78" s="273"/>
      <c r="M78" s="47"/>
      <c r="N78" s="47"/>
      <c r="O78" s="47"/>
      <c r="P78" s="176"/>
      <c r="Q78" s="81"/>
      <c r="R78" s="45"/>
      <c r="S78" s="45"/>
      <c r="T78" s="45"/>
      <c r="U78" s="167"/>
      <c r="V78" s="41"/>
    </row>
    <row r="79" spans="2:22" ht="14.25" hidden="1" x14ac:dyDescent="0.2">
      <c r="B79" s="60"/>
      <c r="C79" s="266"/>
      <c r="D79" s="266"/>
      <c r="E79" s="266"/>
      <c r="F79" s="266"/>
      <c r="G79" s="266"/>
      <c r="H79" s="266"/>
      <c r="I79" s="266"/>
      <c r="J79" s="266"/>
      <c r="K79" s="266"/>
      <c r="L79" s="273"/>
      <c r="M79" s="5"/>
      <c r="N79" s="5"/>
      <c r="O79" s="5"/>
      <c r="P79" s="176"/>
      <c r="Q79" s="41"/>
      <c r="R79" s="41"/>
      <c r="S79" s="41"/>
      <c r="T79" s="7"/>
      <c r="U79" s="7"/>
      <c r="V79" s="7"/>
    </row>
    <row r="80" spans="2:22" ht="15" hidden="1" x14ac:dyDescent="0.25">
      <c r="B80" s="83"/>
      <c r="C80" s="266"/>
      <c r="D80" s="266"/>
      <c r="E80" s="266"/>
      <c r="F80" s="266"/>
      <c r="G80" s="266"/>
      <c r="H80" s="266"/>
      <c r="I80" s="266"/>
      <c r="J80" s="266"/>
      <c r="K80" s="266"/>
      <c r="L80" s="273"/>
      <c r="M80" s="7"/>
      <c r="N80" s="7"/>
      <c r="O80" s="7"/>
      <c r="P80" s="176"/>
      <c r="Q80" s="41"/>
      <c r="R80" s="7"/>
      <c r="S80" s="41"/>
      <c r="T80" s="7"/>
      <c r="U80" s="7"/>
      <c r="V80" s="7"/>
    </row>
    <row r="81" spans="2:22" ht="14.25" hidden="1" x14ac:dyDescent="0.2">
      <c r="B81" s="60"/>
      <c r="C81" s="266"/>
      <c r="D81" s="266"/>
      <c r="E81" s="266"/>
      <c r="F81" s="266"/>
      <c r="G81" s="266"/>
      <c r="H81" s="266"/>
      <c r="I81" s="266"/>
      <c r="J81" s="266"/>
      <c r="K81" s="266"/>
      <c r="L81" s="273"/>
      <c r="M81" s="7"/>
      <c r="N81" s="7"/>
      <c r="O81" s="7"/>
      <c r="P81" s="176"/>
      <c r="Q81" s="41"/>
      <c r="R81" s="7"/>
      <c r="S81" s="41"/>
      <c r="T81" s="7"/>
      <c r="U81" s="7"/>
      <c r="V81" s="7"/>
    </row>
    <row r="82" spans="2:22" ht="14.25" hidden="1" x14ac:dyDescent="0.2">
      <c r="B82" s="60"/>
      <c r="C82" s="266"/>
      <c r="D82" s="38"/>
      <c r="E82" s="2"/>
      <c r="F82" s="2"/>
      <c r="G82" s="11"/>
      <c r="H82" s="28"/>
      <c r="I82" s="28"/>
      <c r="J82" s="28"/>
      <c r="K82" s="266"/>
      <c r="L82" s="273"/>
      <c r="M82" s="7"/>
      <c r="N82" s="7"/>
      <c r="O82" s="7"/>
      <c r="P82" s="176"/>
      <c r="Q82" s="41"/>
      <c r="R82" s="7"/>
      <c r="S82" s="41"/>
      <c r="T82" s="7"/>
      <c r="U82" s="7"/>
      <c r="V82" s="7"/>
    </row>
    <row r="83" spans="2:22" ht="15" hidden="1" x14ac:dyDescent="0.25">
      <c r="B83" s="83" t="s">
        <v>0</v>
      </c>
      <c r="C83" s="2"/>
      <c r="D83" s="38"/>
      <c r="E83" s="2"/>
      <c r="F83" s="2"/>
      <c r="G83" s="11"/>
      <c r="H83" s="28"/>
      <c r="I83" s="28"/>
      <c r="J83" s="28"/>
      <c r="K83" s="28"/>
      <c r="L83" s="191"/>
      <c r="M83" s="7"/>
      <c r="N83" s="7"/>
      <c r="O83" s="7"/>
      <c r="P83" s="176"/>
      <c r="Q83" s="41" t="s">
        <v>0</v>
      </c>
      <c r="R83" s="7"/>
      <c r="S83" s="41"/>
      <c r="T83" s="7"/>
      <c r="U83" s="7"/>
      <c r="V83" s="7"/>
    </row>
    <row r="84" spans="2:22" ht="13.5" thickBot="1" x14ac:dyDescent="0.25">
      <c r="B84" s="49"/>
      <c r="C84" s="2"/>
      <c r="D84" s="14"/>
      <c r="E84" s="5"/>
      <c r="F84" s="5"/>
      <c r="G84" s="18"/>
      <c r="H84" s="5"/>
      <c r="I84" s="5"/>
      <c r="J84" s="5"/>
      <c r="K84" s="28"/>
      <c r="L84" s="191"/>
      <c r="M84" s="7"/>
      <c r="N84" s="7"/>
      <c r="O84" s="7"/>
      <c r="P84" s="176" t="s">
        <v>0</v>
      </c>
      <c r="Q84" s="41"/>
      <c r="R84" s="7"/>
      <c r="S84" s="41"/>
      <c r="T84" s="7"/>
      <c r="U84" s="7"/>
      <c r="V84" s="7"/>
    </row>
    <row r="85" spans="2:22" x14ac:dyDescent="0.2">
      <c r="B85" s="23"/>
      <c r="C85" s="96"/>
      <c r="D85" s="96"/>
      <c r="E85" s="47"/>
      <c r="F85" s="47"/>
      <c r="G85" s="48"/>
      <c r="H85" s="47"/>
      <c r="I85" s="47"/>
      <c r="J85" s="47"/>
      <c r="K85" s="47"/>
      <c r="L85" s="47"/>
      <c r="M85" s="24"/>
      <c r="N85" s="24"/>
      <c r="O85" s="24"/>
      <c r="P85" s="104"/>
      <c r="Q85" s="41"/>
      <c r="R85" s="7"/>
      <c r="S85" s="41"/>
      <c r="T85" s="7"/>
      <c r="U85" s="7"/>
      <c r="V85" s="7"/>
    </row>
    <row r="86" spans="2:22" ht="16.149999999999999" customHeight="1" x14ac:dyDescent="0.25">
      <c r="B86" s="86" t="s">
        <v>56</v>
      </c>
      <c r="C86" s="14"/>
      <c r="D86" s="14"/>
      <c r="E86" s="5"/>
      <c r="F86" s="5"/>
      <c r="G86" s="294"/>
      <c r="H86" s="7">
        <f>D37</f>
        <v>0</v>
      </c>
      <c r="I86" s="7"/>
      <c r="J86" s="7"/>
      <c r="K86" s="5"/>
      <c r="L86" s="5"/>
      <c r="M86" s="7"/>
      <c r="N86" s="7"/>
      <c r="O86" s="7"/>
      <c r="P86" s="105" t="s">
        <v>0</v>
      </c>
      <c r="Q86" s="41"/>
      <c r="R86" s="7"/>
      <c r="S86" s="41"/>
      <c r="T86" s="7"/>
      <c r="U86" s="7"/>
      <c r="V86" s="7"/>
    </row>
    <row r="87" spans="2:22" ht="16.149999999999999" customHeight="1" x14ac:dyDescent="0.2">
      <c r="B87" s="49"/>
      <c r="C87" s="14"/>
      <c r="D87" s="294"/>
      <c r="E87" s="294"/>
      <c r="F87" s="294"/>
      <c r="G87" s="7"/>
      <c r="H87" s="7"/>
      <c r="I87" s="7"/>
      <c r="J87" s="7"/>
      <c r="K87" s="7"/>
      <c r="L87" s="7"/>
      <c r="M87" s="7"/>
      <c r="N87" s="7"/>
      <c r="O87" s="7"/>
      <c r="P87" s="105"/>
      <c r="Q87" s="41"/>
      <c r="R87" s="7"/>
      <c r="S87" s="41"/>
      <c r="T87" s="7"/>
      <c r="U87" s="7"/>
      <c r="V87" s="7"/>
    </row>
    <row r="88" spans="2:22" ht="16.149999999999999" customHeight="1" x14ac:dyDescent="0.25">
      <c r="B88" s="50" t="s">
        <v>57</v>
      </c>
      <c r="C88" s="294"/>
      <c r="D88" s="7"/>
      <c r="E88" s="7"/>
      <c r="F88" s="7"/>
      <c r="G88" s="7"/>
      <c r="H88" s="7"/>
      <c r="I88" s="7"/>
      <c r="J88" s="7"/>
      <c r="K88" s="7"/>
      <c r="L88" s="7"/>
      <c r="M88" s="7"/>
      <c r="N88" s="7"/>
      <c r="O88" s="7"/>
      <c r="P88" s="105"/>
      <c r="Q88" s="41"/>
      <c r="R88" s="7"/>
      <c r="S88" s="41"/>
      <c r="T88" s="7"/>
      <c r="U88" s="7"/>
      <c r="V88" s="7"/>
    </row>
    <row r="89" spans="2:22" ht="16.149999999999999" customHeight="1" x14ac:dyDescent="0.2">
      <c r="B89" s="51" t="s">
        <v>58</v>
      </c>
      <c r="C89" s="7"/>
      <c r="D89" s="7"/>
      <c r="E89" s="7"/>
      <c r="F89" s="7"/>
      <c r="G89" s="7"/>
      <c r="H89" s="7"/>
      <c r="I89" s="7"/>
      <c r="J89" s="7"/>
      <c r="K89" s="7"/>
      <c r="L89" s="7"/>
      <c r="M89" s="7"/>
      <c r="N89" s="7"/>
      <c r="O89" s="7"/>
      <c r="P89" s="105"/>
      <c r="Q89" s="41"/>
      <c r="R89" s="7"/>
      <c r="S89" s="41"/>
      <c r="T89" s="7"/>
      <c r="U89" s="7"/>
      <c r="V89" s="7"/>
    </row>
    <row r="90" spans="2:22" ht="16.149999999999999" customHeight="1" x14ac:dyDescent="0.2">
      <c r="B90" s="49"/>
      <c r="C90" s="7"/>
      <c r="D90" s="7"/>
      <c r="E90" s="7"/>
      <c r="F90" s="7"/>
      <c r="G90" s="7"/>
      <c r="H90" s="7"/>
      <c r="I90" s="7"/>
      <c r="J90" s="7"/>
      <c r="K90" s="7"/>
      <c r="L90" s="7"/>
      <c r="M90" s="7"/>
      <c r="N90" s="7"/>
      <c r="O90" s="7"/>
      <c r="P90" s="105"/>
      <c r="Q90" s="41"/>
      <c r="R90" s="7"/>
      <c r="S90" s="41"/>
      <c r="T90" s="7"/>
      <c r="U90" s="7"/>
      <c r="V90" s="7"/>
    </row>
    <row r="91" spans="2:22" ht="16.149999999999999" customHeight="1" x14ac:dyDescent="0.2">
      <c r="B91" s="52" t="s">
        <v>59</v>
      </c>
      <c r="C91" s="7"/>
      <c r="D91" s="7"/>
      <c r="E91" s="7"/>
      <c r="F91" s="7"/>
      <c r="G91" s="7"/>
      <c r="H91" s="7"/>
      <c r="I91" s="7"/>
      <c r="J91" s="7"/>
      <c r="K91" s="7"/>
      <c r="L91" s="7"/>
      <c r="M91" s="7"/>
      <c r="N91" s="7"/>
      <c r="O91" s="7"/>
      <c r="P91" s="105"/>
      <c r="Q91" s="41"/>
      <c r="R91" s="7"/>
      <c r="S91" s="41"/>
      <c r="T91" s="7"/>
      <c r="U91" s="7"/>
      <c r="V91" s="7"/>
    </row>
    <row r="92" spans="2:22" ht="8.4499999999999993" customHeight="1" x14ac:dyDescent="0.2">
      <c r="B92" s="52" t="s">
        <v>0</v>
      </c>
      <c r="C92" s="7"/>
      <c r="D92" s="7"/>
      <c r="E92" s="7"/>
      <c r="F92" s="7"/>
      <c r="G92" s="7"/>
      <c r="H92" s="7"/>
      <c r="I92" s="7"/>
      <c r="J92" s="7"/>
      <c r="K92" s="7"/>
      <c r="L92" s="7"/>
      <c r="M92" s="7"/>
      <c r="N92" s="7"/>
      <c r="O92" s="7"/>
      <c r="P92" s="105"/>
      <c r="Q92" s="41"/>
      <c r="R92" s="7"/>
      <c r="S92" s="7"/>
      <c r="T92" s="7"/>
      <c r="U92" s="7"/>
      <c r="V92" s="7"/>
    </row>
    <row r="93" spans="2:22" ht="16.149999999999999" customHeight="1" x14ac:dyDescent="0.2">
      <c r="B93" s="274" t="s">
        <v>60</v>
      </c>
      <c r="C93" s="7"/>
      <c r="D93" s="7"/>
      <c r="E93" s="7"/>
      <c r="F93" s="7"/>
      <c r="G93" s="5"/>
      <c r="H93" s="5"/>
      <c r="I93" s="5"/>
      <c r="J93" s="5"/>
      <c r="K93" s="5"/>
      <c r="L93" s="5"/>
      <c r="M93" s="7"/>
      <c r="N93" s="7"/>
      <c r="O93" s="7"/>
      <c r="P93" s="105"/>
      <c r="Q93" s="41"/>
      <c r="R93" s="7"/>
      <c r="S93" s="7"/>
      <c r="T93" s="7"/>
      <c r="U93" s="7"/>
      <c r="V93" s="7"/>
    </row>
    <row r="94" spans="2:22" ht="16.149999999999999" customHeight="1" x14ac:dyDescent="0.2">
      <c r="B94" s="274" t="s">
        <v>61</v>
      </c>
      <c r="C94" s="7"/>
      <c r="D94" s="14"/>
      <c r="E94" s="5"/>
      <c r="F94" s="5"/>
      <c r="G94" s="5"/>
      <c r="H94" s="5"/>
      <c r="I94" s="5"/>
      <c r="J94" s="5"/>
      <c r="K94" s="5"/>
      <c r="L94" s="5"/>
      <c r="M94" s="7"/>
      <c r="N94" s="7"/>
      <c r="O94" s="7"/>
      <c r="P94" s="105"/>
      <c r="Q94" s="41"/>
      <c r="R94" s="7"/>
      <c r="S94" s="7"/>
      <c r="T94" s="7"/>
      <c r="U94" s="7"/>
      <c r="V94" s="7"/>
    </row>
    <row r="95" spans="2:22" ht="16.149999999999999" customHeight="1" x14ac:dyDescent="0.2">
      <c r="B95" s="274" t="s">
        <v>62</v>
      </c>
      <c r="C95" s="14"/>
      <c r="D95" s="14"/>
      <c r="E95" s="5"/>
      <c r="F95" s="5"/>
      <c r="G95" s="5"/>
      <c r="H95" s="14"/>
      <c r="I95" s="14"/>
      <c r="J95" s="14"/>
      <c r="K95" s="5"/>
      <c r="L95" s="5"/>
      <c r="M95" s="7"/>
      <c r="N95" s="7"/>
      <c r="O95" s="7"/>
      <c r="P95" s="105"/>
      <c r="Q95" s="41"/>
      <c r="R95" s="7"/>
      <c r="S95" s="7"/>
      <c r="T95" s="7"/>
      <c r="U95" s="7"/>
      <c r="V95" s="7"/>
    </row>
    <row r="96" spans="2:22" ht="16.149999999999999" customHeight="1" x14ac:dyDescent="0.2">
      <c r="B96" s="274" t="s">
        <v>63</v>
      </c>
      <c r="C96" s="14"/>
      <c r="D96" s="7"/>
      <c r="E96" s="7"/>
      <c r="F96" s="7"/>
      <c r="G96" s="7"/>
      <c r="H96" s="7"/>
      <c r="I96" s="7"/>
      <c r="J96" s="7"/>
      <c r="K96" s="14"/>
      <c r="L96" s="14"/>
      <c r="M96" s="7"/>
      <c r="N96" s="7"/>
      <c r="O96" s="7"/>
      <c r="P96" s="105"/>
      <c r="Q96" s="41"/>
      <c r="R96" s="7"/>
      <c r="S96" s="7"/>
      <c r="T96" s="7"/>
      <c r="U96" s="7"/>
      <c r="V96" s="7"/>
    </row>
    <row r="97" spans="2:22" ht="16.149999999999999" customHeight="1" x14ac:dyDescent="0.2">
      <c r="B97" s="49"/>
      <c r="C97" s="7"/>
      <c r="D97" s="275"/>
      <c r="E97" s="7"/>
      <c r="F97" s="7"/>
      <c r="G97" s="1"/>
      <c r="H97" s="7"/>
      <c r="I97" s="7"/>
      <c r="J97" s="7"/>
      <c r="K97" s="7"/>
      <c r="L97" s="7"/>
      <c r="M97" s="7"/>
      <c r="N97" s="7"/>
      <c r="O97" s="7"/>
      <c r="P97" s="105"/>
      <c r="Q97" s="41"/>
      <c r="R97" s="7"/>
      <c r="S97" s="7"/>
      <c r="T97" s="7"/>
      <c r="U97" s="7"/>
      <c r="V97" s="7"/>
    </row>
    <row r="98" spans="2:22" ht="16.149999999999999" customHeight="1" x14ac:dyDescent="0.2">
      <c r="B98" s="88" t="s">
        <v>0</v>
      </c>
      <c r="C98" s="87" t="s">
        <v>64</v>
      </c>
      <c r="D98" s="7"/>
      <c r="E98" s="205">
        <v>0</v>
      </c>
      <c r="F98" s="276"/>
      <c r="G98" s="7"/>
      <c r="H98" s="7"/>
      <c r="I98" s="7"/>
      <c r="J98" s="7"/>
      <c r="K98" s="7"/>
      <c r="L98" s="7"/>
      <c r="M98" s="7"/>
      <c r="N98" s="7"/>
      <c r="O98" s="7"/>
      <c r="P98" s="105"/>
      <c r="Q98" s="41"/>
      <c r="R98" s="7"/>
      <c r="S98" s="41"/>
      <c r="T98" s="7"/>
      <c r="U98" s="7"/>
      <c r="V98" s="7"/>
    </row>
    <row r="99" spans="2:22" ht="16.149999999999999" customHeight="1" x14ac:dyDescent="0.2">
      <c r="B99" s="49"/>
      <c r="C99" s="7"/>
      <c r="D99" s="71"/>
      <c r="E99" s="71"/>
      <c r="F99" s="71"/>
      <c r="G99" s="7"/>
      <c r="H99" s="7"/>
      <c r="I99" s="7"/>
      <c r="J99" s="7"/>
      <c r="K99" s="7"/>
      <c r="L99" s="7"/>
      <c r="M99" s="7"/>
      <c r="N99" s="7"/>
      <c r="O99" s="7"/>
      <c r="P99" s="105"/>
      <c r="Q99" s="41"/>
      <c r="R99" s="7"/>
      <c r="S99" s="41"/>
      <c r="T99" s="7"/>
      <c r="U99" s="7"/>
      <c r="V99" s="7"/>
    </row>
    <row r="100" spans="2:22" ht="16.149999999999999" customHeight="1" x14ac:dyDescent="0.25">
      <c r="B100" s="70" t="str">
        <f>IF(E98="x","Sie haben den Maklereinzelauftrag bestätigt! Bitte schicken Sie diese ausgefüllte Exceldatei ohne Unterschrift an info@arteuranz.com. Vielen Dank! ","")</f>
        <v/>
      </c>
      <c r="C100" s="71"/>
      <c r="D100" s="71"/>
      <c r="E100" s="71"/>
      <c r="F100" s="71"/>
      <c r="G100" s="7"/>
      <c r="H100" s="7"/>
      <c r="I100" s="7"/>
      <c r="J100" s="7"/>
      <c r="K100" s="7"/>
      <c r="L100" s="7"/>
      <c r="M100" s="5"/>
      <c r="N100" s="5"/>
      <c r="O100" s="5"/>
      <c r="P100" s="105"/>
      <c r="Q100" s="41"/>
      <c r="R100" s="7"/>
      <c r="S100" s="41"/>
      <c r="T100" s="7"/>
      <c r="U100" s="7"/>
      <c r="V100" s="7"/>
    </row>
    <row r="101" spans="2:22" ht="16.149999999999999" customHeight="1" thickBot="1" x14ac:dyDescent="0.25">
      <c r="B101" s="203"/>
      <c r="C101" s="204"/>
      <c r="D101" s="204"/>
      <c r="E101" s="204"/>
      <c r="F101" s="204"/>
      <c r="G101" s="27"/>
      <c r="H101" s="27"/>
      <c r="I101" s="27"/>
      <c r="J101" s="27"/>
      <c r="K101" s="27"/>
      <c r="L101" s="27"/>
      <c r="M101" s="298"/>
      <c r="N101" s="298"/>
      <c r="O101" s="298"/>
      <c r="P101" s="106"/>
      <c r="Q101" s="41"/>
      <c r="R101" s="7"/>
      <c r="S101" s="41"/>
      <c r="T101" s="7"/>
      <c r="U101" s="7"/>
      <c r="V101" s="7"/>
    </row>
    <row r="102" spans="2:22" x14ac:dyDescent="0.2">
      <c r="B102" s="14" t="s">
        <v>0</v>
      </c>
      <c r="C102" s="7"/>
      <c r="D102" s="14"/>
      <c r="E102" s="5"/>
      <c r="F102" s="5"/>
      <c r="G102" s="5"/>
      <c r="H102" s="14"/>
      <c r="I102" s="14"/>
      <c r="J102" s="14"/>
      <c r="K102" s="5"/>
      <c r="L102" s="5"/>
      <c r="M102" s="277"/>
      <c r="N102" s="277"/>
      <c r="O102" s="277"/>
      <c r="P102" s="278"/>
      <c r="Q102" s="41"/>
      <c r="R102" s="7"/>
      <c r="S102" s="41"/>
      <c r="T102" s="7"/>
      <c r="U102" s="7"/>
      <c r="V102" s="7"/>
    </row>
    <row r="103" spans="2:22" ht="15.75" customHeight="1" x14ac:dyDescent="0.2">
      <c r="B103" s="155"/>
      <c r="C103" s="155"/>
      <c r="D103" s="155"/>
      <c r="E103" s="275"/>
      <c r="F103" s="275"/>
      <c r="G103" s="155"/>
      <c r="H103" s="155"/>
      <c r="I103" s="155"/>
      <c r="J103" s="155"/>
      <c r="K103" s="155"/>
      <c r="L103" s="155"/>
      <c r="M103" s="277"/>
      <c r="N103" s="277"/>
      <c r="O103" s="277"/>
      <c r="P103" s="278"/>
      <c r="Q103" s="41"/>
      <c r="R103" s="7"/>
      <c r="S103" s="41"/>
      <c r="T103" s="7"/>
      <c r="U103" s="7"/>
      <c r="V103" s="7"/>
    </row>
    <row r="104" spans="2:22" ht="15.75" customHeight="1" x14ac:dyDescent="0.2">
      <c r="B104" s="35"/>
      <c r="C104" s="155"/>
      <c r="D104" s="155"/>
      <c r="E104" s="155"/>
      <c r="F104" s="155"/>
      <c r="G104" s="155"/>
      <c r="H104" s="155"/>
      <c r="I104" s="155"/>
      <c r="J104" s="155"/>
      <c r="K104" s="155"/>
      <c r="L104" s="155"/>
      <c r="M104" s="277"/>
      <c r="N104" s="277"/>
      <c r="O104" s="277"/>
      <c r="P104" s="278"/>
      <c r="Q104" s="41"/>
      <c r="R104" s="7"/>
      <c r="S104" s="41"/>
      <c r="T104" s="7"/>
      <c r="U104" s="7"/>
      <c r="V104" s="7"/>
    </row>
    <row r="105" spans="2:22" ht="15.75" customHeight="1" x14ac:dyDescent="0.2">
      <c r="B105" s="155"/>
      <c r="C105" s="155"/>
      <c r="D105" s="155"/>
      <c r="E105" s="155"/>
      <c r="F105" s="155"/>
      <c r="G105" s="35"/>
      <c r="H105" s="35"/>
      <c r="I105" s="35"/>
      <c r="J105" s="35"/>
      <c r="K105" s="155"/>
      <c r="L105" s="155"/>
      <c r="M105" s="277"/>
      <c r="N105" s="277"/>
      <c r="O105" s="277"/>
      <c r="P105" s="278"/>
      <c r="Q105" s="41"/>
      <c r="R105" s="7"/>
      <c r="S105" s="41"/>
      <c r="T105" s="7"/>
      <c r="U105" s="7"/>
      <c r="V105" s="7"/>
    </row>
    <row r="106" spans="2:22" ht="15.75" customHeight="1" x14ac:dyDescent="0.2">
      <c r="B106" s="155"/>
      <c r="C106" s="155"/>
      <c r="D106" s="275"/>
      <c r="E106" s="35"/>
      <c r="F106" s="35"/>
      <c r="G106" s="35"/>
      <c r="H106" s="35"/>
      <c r="I106" s="35"/>
      <c r="J106" s="35"/>
      <c r="K106" s="35"/>
      <c r="L106" s="35"/>
      <c r="M106" s="7"/>
      <c r="N106" s="7"/>
      <c r="O106" s="7"/>
      <c r="P106" s="199"/>
      <c r="Q106" s="41"/>
      <c r="R106" s="7"/>
      <c r="S106" s="41"/>
      <c r="T106" s="7"/>
      <c r="U106" s="7"/>
      <c r="V106" s="7"/>
    </row>
    <row r="107" spans="2:22" ht="15.75" customHeight="1" x14ac:dyDescent="0.2">
      <c r="B107" s="202"/>
      <c r="C107" s="35"/>
      <c r="D107" s="275"/>
      <c r="E107" s="35"/>
      <c r="F107" s="35"/>
      <c r="G107" s="35"/>
      <c r="H107" s="35"/>
      <c r="I107" s="35"/>
      <c r="J107" s="35"/>
      <c r="K107" s="35"/>
      <c r="L107" s="35"/>
      <c r="M107" s="14"/>
      <c r="N107" s="14"/>
      <c r="O107" s="14"/>
      <c r="P107" s="200"/>
      <c r="Q107" s="41"/>
      <c r="R107" s="7"/>
      <c r="S107" s="41"/>
      <c r="T107" s="7"/>
      <c r="U107" s="7"/>
      <c r="V107" s="7"/>
    </row>
    <row r="108" spans="2:22" ht="15.75" customHeight="1" x14ac:dyDescent="0.2">
      <c r="B108" s="202"/>
      <c r="C108" s="35"/>
      <c r="D108" s="35"/>
      <c r="E108" s="35"/>
      <c r="F108" s="35"/>
      <c r="G108" s="35"/>
      <c r="H108" s="35"/>
      <c r="I108" s="35"/>
      <c r="J108" s="35"/>
      <c r="K108" s="35"/>
      <c r="L108" s="35"/>
      <c r="M108" s="201"/>
      <c r="N108" s="201"/>
      <c r="O108" s="201"/>
      <c r="P108" s="200"/>
      <c r="Q108" s="41"/>
      <c r="R108" s="7"/>
      <c r="S108" s="41"/>
      <c r="T108" s="7"/>
      <c r="U108" s="7"/>
      <c r="V108" s="7"/>
    </row>
    <row r="109" spans="2:22" s="254" customFormat="1" ht="15.75" customHeight="1" x14ac:dyDescent="0.2">
      <c r="B109" s="202"/>
      <c r="C109" s="35"/>
      <c r="D109" s="35"/>
      <c r="E109" s="35"/>
      <c r="F109" s="35"/>
      <c r="G109" s="35"/>
      <c r="H109" s="35"/>
      <c r="I109" s="35"/>
      <c r="J109" s="35"/>
      <c r="K109" s="35"/>
      <c r="L109" s="35"/>
      <c r="M109" s="14"/>
      <c r="N109" s="14"/>
      <c r="O109" s="14"/>
      <c r="P109" s="200"/>
      <c r="Q109" s="266"/>
      <c r="R109" s="266"/>
      <c r="S109" s="266"/>
      <c r="T109" s="266"/>
      <c r="U109" s="266"/>
      <c r="V109" s="266"/>
    </row>
    <row r="110" spans="2:22" s="254" customFormat="1" ht="15.75" customHeight="1" x14ac:dyDescent="0.2">
      <c r="B110" s="202"/>
      <c r="C110" s="35"/>
      <c r="D110" s="35"/>
      <c r="E110" s="35"/>
      <c r="F110" s="35"/>
      <c r="G110" s="35"/>
      <c r="H110" s="35"/>
      <c r="I110" s="35"/>
      <c r="J110" s="35"/>
      <c r="K110" s="35"/>
      <c r="L110" s="35"/>
      <c r="M110" s="14"/>
      <c r="N110" s="14"/>
      <c r="O110" s="14"/>
      <c r="P110" s="95"/>
      <c r="Q110" s="266"/>
      <c r="R110" s="266"/>
      <c r="S110" s="266"/>
      <c r="T110" s="266"/>
      <c r="U110" s="266"/>
      <c r="V110" s="266"/>
    </row>
    <row r="111" spans="2:22" s="254" customFormat="1" ht="15.75" customHeight="1" x14ac:dyDescent="0.2">
      <c r="B111" s="202"/>
      <c r="C111" s="35"/>
      <c r="D111" s="35"/>
      <c r="E111" s="35"/>
      <c r="F111" s="35"/>
      <c r="G111" s="35"/>
      <c r="H111" s="35"/>
      <c r="I111" s="35"/>
      <c r="J111" s="35"/>
      <c r="K111" s="35"/>
      <c r="L111" s="35"/>
      <c r="M111" s="14"/>
      <c r="N111" s="14"/>
      <c r="O111" s="14"/>
      <c r="P111" s="95"/>
      <c r="Q111" s="266"/>
      <c r="R111" s="266"/>
      <c r="S111" s="266"/>
      <c r="T111" s="266"/>
      <c r="U111" s="266"/>
      <c r="V111" s="266"/>
    </row>
    <row r="112" spans="2:22" s="254" customFormat="1" ht="15.75" customHeight="1" x14ac:dyDescent="0.2">
      <c r="B112" s="202"/>
      <c r="C112" s="35"/>
      <c r="D112" s="35"/>
      <c r="E112" s="35"/>
      <c r="F112" s="35"/>
      <c r="G112" s="35"/>
      <c r="H112" s="35"/>
      <c r="I112" s="35"/>
      <c r="J112" s="35"/>
      <c r="K112" s="35"/>
      <c r="L112" s="35"/>
      <c r="M112" s="4"/>
      <c r="N112" s="4"/>
      <c r="O112" s="4"/>
      <c r="P112" s="107"/>
      <c r="Q112" s="266"/>
      <c r="R112" s="266"/>
      <c r="S112" s="266"/>
      <c r="T112" s="266"/>
      <c r="U112" s="266"/>
      <c r="V112" s="266"/>
    </row>
    <row r="113" spans="2:24" s="254" customFormat="1" ht="15.75" customHeight="1" x14ac:dyDescent="0.2">
      <c r="B113" s="202"/>
      <c r="C113" s="35"/>
      <c r="D113" s="35" t="s">
        <v>0</v>
      </c>
      <c r="E113" s="35"/>
      <c r="F113" s="35"/>
      <c r="G113" s="155"/>
      <c r="H113" s="155"/>
      <c r="I113" s="155"/>
      <c r="J113" s="155"/>
      <c r="K113" s="35"/>
      <c r="L113" s="35"/>
      <c r="M113" s="4"/>
      <c r="N113" s="4"/>
      <c r="O113" s="4"/>
      <c r="P113" s="107"/>
      <c r="Q113" s="266"/>
      <c r="R113" s="266"/>
      <c r="S113" s="266"/>
      <c r="T113" s="266"/>
      <c r="U113" s="266"/>
      <c r="V113" s="266"/>
    </row>
    <row r="114" spans="2:24" ht="15.75" customHeight="1" x14ac:dyDescent="0.2">
      <c r="B114" s="15"/>
      <c r="D114" s="4"/>
      <c r="E114" s="4"/>
      <c r="F114" s="4"/>
      <c r="G114" s="4"/>
      <c r="H114" s="16"/>
      <c r="I114" s="16"/>
      <c r="J114" s="16"/>
      <c r="K114" s="4"/>
      <c r="L114" s="4"/>
      <c r="M114" s="4"/>
      <c r="N114" s="4"/>
      <c r="O114" s="4"/>
      <c r="P114" s="107"/>
      <c r="Q114" s="41"/>
      <c r="R114" s="7"/>
      <c r="S114" s="41"/>
      <c r="T114" s="7"/>
      <c r="U114" s="7"/>
      <c r="V114" s="7"/>
      <c r="W114" s="7"/>
      <c r="X114" s="7"/>
    </row>
    <row r="115" spans="2:24" ht="15.75" customHeight="1" x14ac:dyDescent="0.2">
      <c r="D115" s="4"/>
      <c r="E115" s="4"/>
      <c r="F115" s="4"/>
      <c r="G115" s="4"/>
      <c r="H115" s="4"/>
      <c r="I115" s="4"/>
      <c r="J115" s="4"/>
      <c r="K115" s="16"/>
      <c r="L115" s="16"/>
      <c r="M115" s="16"/>
      <c r="N115" s="16"/>
      <c r="O115" s="16"/>
      <c r="Q115" s="41"/>
      <c r="R115" s="7"/>
      <c r="S115" s="41"/>
      <c r="T115" s="7"/>
      <c r="U115" s="7"/>
      <c r="V115" s="7"/>
      <c r="W115" s="7"/>
      <c r="X115" s="7"/>
    </row>
    <row r="116" spans="2:24" ht="15" customHeight="1" x14ac:dyDescent="0.2">
      <c r="D116" s="4"/>
      <c r="E116" s="4"/>
      <c r="F116" s="4"/>
      <c r="G116" s="4"/>
      <c r="H116" s="4"/>
      <c r="I116" s="4"/>
      <c r="J116" s="4"/>
      <c r="K116" s="4"/>
      <c r="L116" s="4"/>
      <c r="Q116" s="41"/>
      <c r="R116" s="7"/>
      <c r="S116" s="41"/>
      <c r="T116" s="7"/>
      <c r="U116" s="7"/>
      <c r="V116" s="7"/>
    </row>
    <row r="117" spans="2:24" x14ac:dyDescent="0.2">
      <c r="D117" s="4"/>
      <c r="E117" s="4"/>
      <c r="F117" s="4"/>
      <c r="G117" s="4"/>
      <c r="H117" s="4"/>
      <c r="I117" s="4"/>
      <c r="J117" s="4"/>
      <c r="K117" s="4"/>
      <c r="L117" s="4"/>
      <c r="Q117" s="41"/>
      <c r="R117" s="7"/>
      <c r="S117" s="41"/>
      <c r="T117" s="7"/>
      <c r="U117" s="7"/>
      <c r="V117" s="7"/>
    </row>
    <row r="118" spans="2:24" x14ac:dyDescent="0.2">
      <c r="B118" s="4"/>
      <c r="D118" s="4"/>
      <c r="E118" s="4"/>
      <c r="F118" s="4"/>
      <c r="G118" s="4"/>
      <c r="H118" s="4"/>
      <c r="I118" s="4"/>
      <c r="J118" s="4"/>
      <c r="K118" s="4"/>
      <c r="L118" s="4"/>
      <c r="Q118" s="41"/>
      <c r="R118" s="7"/>
      <c r="S118" s="41"/>
      <c r="T118" s="7"/>
      <c r="U118" s="7"/>
      <c r="V118" s="7"/>
    </row>
    <row r="119" spans="2:24" x14ac:dyDescent="0.2">
      <c r="D119" s="4"/>
      <c r="E119" s="4"/>
      <c r="F119" s="4"/>
      <c r="G119" s="4"/>
      <c r="H119" s="4"/>
      <c r="I119" s="4"/>
      <c r="J119" s="4"/>
      <c r="K119" s="4"/>
      <c r="L119" s="4"/>
      <c r="Q119" s="41"/>
      <c r="R119" s="7"/>
      <c r="S119" s="41"/>
      <c r="T119" s="7"/>
      <c r="U119" s="7"/>
      <c r="V119" s="7"/>
    </row>
    <row r="120" spans="2:24" x14ac:dyDescent="0.2">
      <c r="D120" s="4"/>
      <c r="E120" s="4"/>
      <c r="F120" s="4"/>
      <c r="G120" s="4"/>
      <c r="H120" s="4"/>
      <c r="I120" s="4"/>
      <c r="J120" s="4"/>
      <c r="K120" s="4"/>
      <c r="L120" s="4"/>
      <c r="Q120" s="41"/>
      <c r="R120" s="7"/>
      <c r="S120" s="41"/>
      <c r="T120" s="7"/>
      <c r="U120" s="7"/>
      <c r="V120" s="7"/>
    </row>
    <row r="121" spans="2:24" x14ac:dyDescent="0.2">
      <c r="D121" s="4"/>
      <c r="E121" s="4"/>
      <c r="F121" s="4"/>
      <c r="H121" s="16"/>
      <c r="I121" s="16"/>
      <c r="J121" s="16"/>
      <c r="K121" s="4"/>
      <c r="L121" s="4"/>
      <c r="Q121" s="41"/>
      <c r="R121" s="7"/>
      <c r="S121" s="41"/>
      <c r="T121" s="7"/>
      <c r="U121" s="7"/>
      <c r="V121" s="7"/>
    </row>
    <row r="122" spans="2:24" x14ac:dyDescent="0.2">
      <c r="K122" s="16"/>
      <c r="L122" s="16"/>
      <c r="Q122" s="41"/>
      <c r="R122" s="7"/>
      <c r="S122" s="41"/>
      <c r="T122" s="7"/>
      <c r="U122" s="7"/>
      <c r="V122" s="7"/>
    </row>
    <row r="123" spans="2:24" x14ac:dyDescent="0.2">
      <c r="Q123" s="41"/>
      <c r="R123" s="7"/>
      <c r="S123" s="41"/>
      <c r="T123" s="7"/>
      <c r="U123" s="7"/>
      <c r="V123" s="7"/>
    </row>
    <row r="124" spans="2:24" x14ac:dyDescent="0.2">
      <c r="B124" s="6"/>
      <c r="Q124" s="41"/>
      <c r="R124" s="7"/>
      <c r="S124" s="41"/>
      <c r="T124" s="7"/>
      <c r="U124" s="7"/>
      <c r="V124" s="7"/>
    </row>
    <row r="125" spans="2:24" x14ac:dyDescent="0.2">
      <c r="G125" s="6"/>
      <c r="Q125" s="41"/>
      <c r="R125" s="7"/>
      <c r="S125" s="41"/>
      <c r="T125" s="7"/>
      <c r="U125" s="7"/>
      <c r="V125" s="7"/>
    </row>
    <row r="126" spans="2:24" x14ac:dyDescent="0.2">
      <c r="G126" s="6"/>
      <c r="Q126" s="41"/>
      <c r="R126" s="7"/>
      <c r="S126" s="41"/>
      <c r="T126" s="7"/>
      <c r="U126" s="7"/>
      <c r="V126" s="7"/>
    </row>
    <row r="127" spans="2:24" x14ac:dyDescent="0.2">
      <c r="B127" s="6"/>
      <c r="Q127" s="41"/>
      <c r="R127" s="7"/>
      <c r="S127" s="41"/>
      <c r="T127" s="7"/>
      <c r="U127" s="7"/>
      <c r="V127" s="7"/>
    </row>
    <row r="128" spans="2:24" x14ac:dyDescent="0.2">
      <c r="B128" s="6"/>
      <c r="Q128" s="41"/>
      <c r="R128" s="7"/>
      <c r="S128" s="41"/>
      <c r="T128" s="7"/>
      <c r="U128" s="7"/>
      <c r="V128" s="7"/>
    </row>
    <row r="129" spans="17:22" x14ac:dyDescent="0.2">
      <c r="Q129" s="41"/>
      <c r="R129" s="7"/>
      <c r="S129" s="41"/>
      <c r="T129" s="7"/>
      <c r="U129" s="7"/>
      <c r="V129" s="7"/>
    </row>
    <row r="130" spans="17:22" ht="12" customHeight="1" x14ac:dyDescent="0.2">
      <c r="Q130" s="41"/>
      <c r="R130" s="7"/>
      <c r="S130" s="41"/>
      <c r="T130" s="7"/>
      <c r="U130" s="7"/>
      <c r="V130" s="7"/>
    </row>
    <row r="131" spans="17:22" ht="13.5" customHeight="1" x14ac:dyDescent="0.2">
      <c r="Q131" s="41"/>
      <c r="R131" s="7"/>
      <c r="S131" s="41"/>
      <c r="T131" s="7"/>
      <c r="U131" s="7"/>
      <c r="V131" s="7"/>
    </row>
    <row r="132" spans="17:22" ht="14.25" customHeight="1" x14ac:dyDescent="0.2">
      <c r="Q132" s="41"/>
      <c r="R132" s="7"/>
      <c r="S132" s="41"/>
      <c r="T132" s="7"/>
      <c r="U132" s="7"/>
      <c r="V132" s="7"/>
    </row>
    <row r="133" spans="17:22" x14ac:dyDescent="0.2">
      <c r="Q133" s="41"/>
      <c r="R133" s="7"/>
      <c r="S133" s="41"/>
      <c r="T133" s="7"/>
      <c r="U133" s="7"/>
      <c r="V133" s="7"/>
    </row>
    <row r="134" spans="17:22" x14ac:dyDescent="0.2">
      <c r="Q134" s="41"/>
      <c r="R134" s="7"/>
      <c r="S134" s="41"/>
      <c r="T134" s="7"/>
      <c r="U134" s="7"/>
      <c r="V134" s="7"/>
    </row>
    <row r="135" spans="17:22" ht="12" customHeight="1" x14ac:dyDescent="0.2">
      <c r="Q135" s="41"/>
      <c r="R135" s="7"/>
      <c r="S135" s="41"/>
      <c r="T135" s="7"/>
      <c r="U135" s="7"/>
      <c r="V135" s="7"/>
    </row>
    <row r="136" spans="17:22" x14ac:dyDescent="0.2">
      <c r="Q136" s="41"/>
      <c r="R136" s="7"/>
      <c r="S136" s="41"/>
      <c r="T136" s="7"/>
      <c r="U136" s="7"/>
      <c r="V136" s="7"/>
    </row>
    <row r="137" spans="17:22" x14ac:dyDescent="0.2">
      <c r="Q137" s="41"/>
      <c r="R137" s="7"/>
      <c r="S137" s="41"/>
      <c r="T137" s="7"/>
      <c r="U137" s="7"/>
      <c r="V137" s="7"/>
    </row>
    <row r="138" spans="17:22" x14ac:dyDescent="0.2">
      <c r="Q138" s="41"/>
      <c r="R138" s="7"/>
      <c r="S138" s="41"/>
      <c r="T138" s="7"/>
      <c r="U138" s="7"/>
      <c r="V138" s="7"/>
    </row>
    <row r="139" spans="17:22" x14ac:dyDescent="0.2">
      <c r="Q139" s="41"/>
      <c r="R139" s="7"/>
      <c r="S139" s="41"/>
      <c r="T139" s="7"/>
      <c r="U139" s="7"/>
      <c r="V139" s="7"/>
    </row>
    <row r="140" spans="17:22" x14ac:dyDescent="0.2">
      <c r="Q140" s="41"/>
      <c r="R140" s="7"/>
      <c r="S140" s="41"/>
      <c r="T140" s="7"/>
      <c r="U140" s="7"/>
      <c r="V140" s="7"/>
    </row>
    <row r="141" spans="17:22" x14ac:dyDescent="0.2">
      <c r="Q141" s="41"/>
      <c r="R141" s="7"/>
      <c r="S141" s="41"/>
      <c r="T141" s="7"/>
      <c r="U141" s="7"/>
      <c r="V141" s="7"/>
    </row>
    <row r="142" spans="17:22" x14ac:dyDescent="0.2">
      <c r="Q142" s="41"/>
      <c r="R142" s="7"/>
      <c r="S142" s="41"/>
      <c r="T142" s="7"/>
      <c r="U142" s="7"/>
      <c r="V142" s="7"/>
    </row>
    <row r="143" spans="17:22" ht="13.5" customHeight="1" thickBot="1" x14ac:dyDescent="0.25">
      <c r="Q143" s="43"/>
      <c r="R143" s="27"/>
      <c r="S143" s="43"/>
      <c r="T143" s="27"/>
      <c r="U143" s="27"/>
      <c r="V143" s="7"/>
    </row>
    <row r="144" spans="17:22" x14ac:dyDescent="0.2">
      <c r="V144" s="7"/>
    </row>
    <row r="145" spans="22:22" x14ac:dyDescent="0.2">
      <c r="V145" s="7"/>
    </row>
    <row r="146" spans="22:22" x14ac:dyDescent="0.2">
      <c r="V146" s="7"/>
    </row>
    <row r="147" spans="22:22" x14ac:dyDescent="0.2">
      <c r="V147" s="7"/>
    </row>
    <row r="148" spans="22:22" x14ac:dyDescent="0.2">
      <c r="V148" s="7"/>
    </row>
    <row r="149" spans="22:22" x14ac:dyDescent="0.2">
      <c r="V149" s="7"/>
    </row>
    <row r="150" spans="22:22" x14ac:dyDescent="0.2">
      <c r="V150" s="7"/>
    </row>
    <row r="151" spans="22:22" x14ac:dyDescent="0.2">
      <c r="V151" s="7"/>
    </row>
    <row r="152" spans="22:22" x14ac:dyDescent="0.2">
      <c r="V152" s="7"/>
    </row>
    <row r="153" spans="22:22" x14ac:dyDescent="0.2">
      <c r="V153" s="7"/>
    </row>
    <row r="154" spans="22:22" x14ac:dyDescent="0.2">
      <c r="V154" s="7"/>
    </row>
    <row r="155" spans="22:22" x14ac:dyDescent="0.2">
      <c r="V155" s="7"/>
    </row>
    <row r="156" spans="22:22" x14ac:dyDescent="0.2">
      <c r="V156" s="7"/>
    </row>
    <row r="157" spans="22:22" x14ac:dyDescent="0.2">
      <c r="V157" s="7"/>
    </row>
    <row r="158" spans="22:22" x14ac:dyDescent="0.2">
      <c r="V158" s="7"/>
    </row>
    <row r="159" spans="22:22" x14ac:dyDescent="0.2">
      <c r="V159" s="7"/>
    </row>
    <row r="160" spans="22:22" x14ac:dyDescent="0.2">
      <c r="V160" s="7"/>
    </row>
    <row r="161" spans="22:22" x14ac:dyDescent="0.2">
      <c r="V161" s="7"/>
    </row>
    <row r="162" spans="22:22" x14ac:dyDescent="0.2">
      <c r="V162" s="7"/>
    </row>
    <row r="163" spans="22:22" x14ac:dyDescent="0.2">
      <c r="V163" s="7"/>
    </row>
    <row r="164" spans="22:22" x14ac:dyDescent="0.2">
      <c r="V164" s="7"/>
    </row>
    <row r="165" spans="22:22" x14ac:dyDescent="0.2">
      <c r="V165" s="7"/>
    </row>
    <row r="166" spans="22:22" x14ac:dyDescent="0.2">
      <c r="V166" s="7"/>
    </row>
    <row r="167" spans="22:22" x14ac:dyDescent="0.2">
      <c r="V167" s="7"/>
    </row>
    <row r="168" spans="22:22" x14ac:dyDescent="0.2">
      <c r="V168" s="7"/>
    </row>
    <row r="169" spans="22:22" x14ac:dyDescent="0.2">
      <c r="V169" s="7"/>
    </row>
    <row r="170" spans="22:22" x14ac:dyDescent="0.2">
      <c r="V170" s="7"/>
    </row>
    <row r="171" spans="22:22" x14ac:dyDescent="0.2">
      <c r="V171" s="7"/>
    </row>
    <row r="172" spans="22:22" x14ac:dyDescent="0.2">
      <c r="V172" s="7"/>
    </row>
    <row r="173" spans="22:22" x14ac:dyDescent="0.2">
      <c r="V173" s="7"/>
    </row>
    <row r="174" spans="22:22" x14ac:dyDescent="0.2">
      <c r="V174" s="7"/>
    </row>
    <row r="175" spans="22:22" x14ac:dyDescent="0.2">
      <c r="V175" s="7"/>
    </row>
    <row r="176" spans="22:22" x14ac:dyDescent="0.2">
      <c r="V176" s="7"/>
    </row>
    <row r="177" spans="22:22" x14ac:dyDescent="0.2">
      <c r="V177" s="7"/>
    </row>
    <row r="178" spans="22:22" x14ac:dyDescent="0.2">
      <c r="V178" s="7"/>
    </row>
    <row r="179" spans="22:22" x14ac:dyDescent="0.2">
      <c r="V179" s="7"/>
    </row>
    <row r="180" spans="22:22" x14ac:dyDescent="0.2">
      <c r="V180" s="7"/>
    </row>
    <row r="181" spans="22:22" x14ac:dyDescent="0.2">
      <c r="V181" s="7"/>
    </row>
  </sheetData>
  <sheetProtection algorithmName="SHA-512" hashValue="4ceID0AA31A0McCyWlyNpevCfbOYEkBl+kH+cXRY1JeXHeqWKUyZC0WeKXyDkKZlUNhv/Y4iJ82tJXd+e7dibw==" saltValue="/Zqd8yp4qRgKJsmBha6JHw==" spinCount="100000" sheet="1" selectLockedCells="1"/>
  <mergeCells count="15">
    <mergeCell ref="H41:I41"/>
    <mergeCell ref="B48:C48"/>
    <mergeCell ref="F47:G47"/>
    <mergeCell ref="B44:F44"/>
    <mergeCell ref="D63:F63"/>
    <mergeCell ref="C46:E46"/>
    <mergeCell ref="E57:G57"/>
    <mergeCell ref="H40:I40"/>
    <mergeCell ref="D39:F39"/>
    <mergeCell ref="D40:F40"/>
    <mergeCell ref="H37:I37"/>
    <mergeCell ref="H38:I38"/>
    <mergeCell ref="H39:I39"/>
    <mergeCell ref="D37:F37"/>
    <mergeCell ref="D38:F38"/>
  </mergeCells>
  <phoneticPr fontId="0" type="noConversion"/>
  <hyperlinks>
    <hyperlink ref="D63" r:id="rId1" xr:uid="{00000000-0004-0000-0000-000000000000}"/>
    <hyperlink ref="P23" r:id="rId2" xr:uid="{00000000-0004-0000-0000-000001000000}"/>
  </hyperlinks>
  <pageMargins left="0.6692913385826772" right="0.47244094488188981" top="0.39370078740157483" bottom="0.19685039370078741" header="0.62992125984251968" footer="0.55118110236220474"/>
  <pageSetup paperSize="9" scale="44" orientation="portrait" blackAndWhite="1" r:id="rId3"/>
  <headerFooter alignWithMargins="0"/>
  <rowBreaks count="1" manualBreakCount="1">
    <brk id="129" max="16383" man="1"/>
  </rowBreaks>
  <colBreaks count="1" manualBreakCount="1">
    <brk id="16" max="1048575" man="1"/>
  </colBreaks>
  <cellWatches>
    <cellWatch r="H86"/>
  </cellWatches>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Manager/>
  <Company>bsmb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Franke</dc:creator>
  <cp:keywords/>
  <dc:description/>
  <cp:lastModifiedBy>Franz Heinemann</cp:lastModifiedBy>
  <cp:revision/>
  <dcterms:created xsi:type="dcterms:W3CDTF">2002-05-05T14:03:36Z</dcterms:created>
  <dcterms:modified xsi:type="dcterms:W3CDTF">2020-09-03T14:23:45Z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rstellt von">
    <vt:lpwstr>Peter</vt:lpwstr>
  </property>
</Properties>
</file>